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3.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tables/table3.xml" ContentType="application/vnd.openxmlformats-officedocument.spreadsheetml.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hidePivotFieldList="1"/>
  <mc:AlternateContent xmlns:mc="http://schemas.openxmlformats.org/markup-compatibility/2006">
    <mc:Choice Requires="x15">
      <x15ac:absPath xmlns:x15ac="http://schemas.microsoft.com/office/spreadsheetml/2010/11/ac" url="/Users/kristinfeldmann/Desktop/"/>
    </mc:Choice>
  </mc:AlternateContent>
  <xr:revisionPtr revIDLastSave="0" documentId="8_{B8296FF1-C5E2-5D42-9EAB-AC4867458387}" xr6:coauthVersionLast="47" xr6:coauthVersionMax="47" xr10:uidLastSave="{00000000-0000-0000-0000-000000000000}"/>
  <bookViews>
    <workbookView xWindow="0" yWindow="760" windowWidth="29040" windowHeight="15840" tabRatio="773" xr2:uid="{00000000-000D-0000-FFFF-FFFF00000000}"/>
  </bookViews>
  <sheets>
    <sheet name="Introduction" sheetId="13" r:id="rId1"/>
    <sheet name="Students' Dashboard" sheetId="17" r:id="rId2"/>
    <sheet name="Parents' Dashboard" sheetId="20" r:id="rId3"/>
    <sheet name="Teachers' Dashboard" sheetId="21" r:id="rId4"/>
    <sheet name="StudentData" sheetId="7" state="hidden" r:id="rId5"/>
    <sheet name="SSPivots" sheetId="16" state="hidden" r:id="rId6"/>
    <sheet name="ParentData" sheetId="12" state="hidden" r:id="rId7"/>
    <sheet name="PSPivots" sheetId="19" state="hidden" r:id="rId8"/>
    <sheet name="TeacherData" sheetId="1" state="hidden" r:id="rId9"/>
    <sheet name="TSPivots" sheetId="18" state="hidden" r:id="rId10"/>
  </sheets>
  <definedNames>
    <definedName name="_xlnm._FilterDatabase" localSheetId="6" hidden="1">ParentData!$A$1:$M$1114</definedName>
    <definedName name="_xlnm._FilterDatabase" localSheetId="7" hidden="1">PSPivots!$J$4:$S$10</definedName>
    <definedName name="_xlnm._FilterDatabase" localSheetId="9" hidden="1">TSPivots!$I$2:$R$8</definedName>
    <definedName name="_xlnm.Print_Area" localSheetId="0">Introduction!$A$1:$T$34</definedName>
    <definedName name="Slicer_Ethnicity">#N/A</definedName>
    <definedName name="Slicer_Ethnicity1">#N/A</definedName>
    <definedName name="Slicer_GL">#N/A</definedName>
    <definedName name="Slicer_Grade">#N/A</definedName>
    <definedName name="Slicer_School">#N/A</definedName>
    <definedName name="Slicer_School1">#N/A</definedName>
    <definedName name="Slicer_School2">#N/A</definedName>
    <definedName name="Slicer_Year">#N/A</definedName>
  </definedNames>
  <calcPr calcId="191029"/>
  <pivotCaches>
    <pivotCache cacheId="3" r:id="rId11"/>
    <pivotCache cacheId="4" r:id="rId12"/>
    <pivotCache cacheId="5" r:id="rId13"/>
  </pivotCaches>
  <extLs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19" l="1"/>
  <c r="D29" i="19"/>
  <c r="D27" i="19"/>
  <c r="E27" i="18"/>
  <c r="E26" i="18"/>
  <c r="C20" i="16"/>
  <c r="C19" i="16"/>
  <c r="C18" i="16"/>
  <c r="G9" i="16"/>
  <c r="G10" i="16" s="1"/>
  <c r="E9" i="16"/>
  <c r="E10" i="16" s="1"/>
  <c r="C9" i="16"/>
  <c r="C11" i="16" s="1"/>
  <c r="C6" i="16"/>
  <c r="B50" i="16" s="1"/>
  <c r="D6" i="16"/>
  <c r="C49" i="16" s="1"/>
  <c r="E6" i="16"/>
  <c r="C50" i="16" s="1"/>
  <c r="F6" i="16"/>
  <c r="D49" i="16" s="1"/>
  <c r="G6" i="16"/>
  <c r="D50" i="16" s="1"/>
  <c r="C7" i="16"/>
  <c r="D7" i="16"/>
  <c r="E7" i="16"/>
  <c r="F7" i="16"/>
  <c r="G7" i="16"/>
  <c r="C8" i="16"/>
  <c r="D8" i="16"/>
  <c r="E8" i="16"/>
  <c r="F8" i="16"/>
  <c r="G8" i="16"/>
  <c r="B8" i="16"/>
  <c r="B7" i="16"/>
  <c r="B6" i="16"/>
  <c r="B49" i="16" s="1"/>
  <c r="A24" i="16"/>
  <c r="K35" i="18"/>
  <c r="I34" i="18"/>
  <c r="D30" i="18"/>
  <c r="J35" i="18"/>
  <c r="J34" i="18"/>
  <c r="K34" i="18"/>
  <c r="I35" i="18"/>
  <c r="C32" i="19"/>
  <c r="D51" i="16" l="1"/>
  <c r="C51" i="16"/>
  <c r="B51" i="16"/>
  <c r="I36" i="18"/>
  <c r="K36" i="18"/>
  <c r="J36" i="18"/>
  <c r="A27" i="16"/>
  <c r="G12" i="16"/>
  <c r="G13" i="16" s="1"/>
  <c r="E12" i="16"/>
  <c r="E13" i="16" s="1"/>
  <c r="C12" i="16"/>
  <c r="C13" i="16" s="1"/>
  <c r="G11" i="16"/>
  <c r="E11" i="16"/>
  <c r="C10" i="16"/>
  <c r="K3" i="18"/>
  <c r="N6" i="18"/>
  <c r="L6" i="18"/>
  <c r="L4" i="18"/>
  <c r="L7" i="18"/>
  <c r="K5" i="18"/>
  <c r="N8" i="18"/>
  <c r="K4" i="18"/>
  <c r="K8" i="18"/>
  <c r="L8" i="18"/>
  <c r="O7" i="18"/>
  <c r="O8" i="18"/>
  <c r="M3" i="18"/>
  <c r="N3" i="18"/>
  <c r="N5" i="18"/>
  <c r="O5" i="18"/>
  <c r="N4" i="18"/>
  <c r="M8" i="18"/>
  <c r="O3" i="18"/>
  <c r="K7" i="18"/>
  <c r="L3" i="18"/>
  <c r="L5" i="18"/>
  <c r="M6" i="18"/>
  <c r="O4" i="18"/>
  <c r="N7" i="18"/>
  <c r="M7" i="18"/>
  <c r="K6" i="18"/>
  <c r="M4" i="18"/>
  <c r="O6" i="18"/>
  <c r="M5" i="18"/>
  <c r="N7" i="19"/>
  <c r="L9" i="19"/>
  <c r="O7" i="19"/>
  <c r="O9" i="19"/>
  <c r="N10" i="19"/>
  <c r="P10" i="19"/>
  <c r="L36" i="19"/>
  <c r="P9" i="19"/>
  <c r="P36" i="19"/>
  <c r="P35" i="19"/>
  <c r="L6" i="19"/>
  <c r="O35" i="19"/>
  <c r="M6" i="19"/>
  <c r="O8" i="19"/>
  <c r="R35" i="19"/>
  <c r="L35" i="19"/>
  <c r="O6" i="19"/>
  <c r="L5" i="19"/>
  <c r="M7" i="19"/>
  <c r="Q35" i="19"/>
  <c r="M8" i="19"/>
  <c r="N8" i="19"/>
  <c r="N9" i="19"/>
  <c r="M35" i="19"/>
  <c r="O36" i="19"/>
  <c r="M36" i="19"/>
  <c r="P6" i="19"/>
  <c r="M10" i="19"/>
  <c r="N36" i="19"/>
  <c r="N6" i="19"/>
  <c r="L10" i="19"/>
  <c r="Q36" i="19"/>
  <c r="M9" i="19"/>
  <c r="M5" i="19"/>
  <c r="P8" i="19"/>
  <c r="R36" i="19"/>
  <c r="O5" i="19"/>
  <c r="L8" i="19"/>
  <c r="N35" i="19"/>
  <c r="P7" i="19"/>
  <c r="O10" i="19"/>
  <c r="N5" i="19"/>
  <c r="P5" i="19"/>
  <c r="L7" i="19"/>
  <c r="R3" i="18" l="1"/>
  <c r="R7" i="18"/>
  <c r="R8" i="18"/>
  <c r="R6" i="18"/>
  <c r="R5" i="18"/>
  <c r="R4" i="18"/>
  <c r="K15" i="19"/>
  <c r="P7" i="18"/>
  <c r="J7" i="18"/>
  <c r="J8" i="18"/>
  <c r="P8" i="18"/>
  <c r="P6" i="18"/>
  <c r="J6" i="18"/>
  <c r="J4" i="18"/>
  <c r="J3" i="18"/>
  <c r="P4" i="18"/>
  <c r="P3" i="18"/>
  <c r="Q7" i="19"/>
  <c r="Q6" i="19"/>
  <c r="K10" i="19"/>
  <c r="Q9" i="19"/>
  <c r="K6" i="19"/>
  <c r="Q5" i="19"/>
  <c r="Q8" i="19"/>
  <c r="K9" i="19"/>
  <c r="Q10" i="19"/>
  <c r="K5" i="19"/>
  <c r="K8" i="19"/>
  <c r="K7" i="19"/>
  <c r="Q4" i="18" l="1"/>
  <c r="Q8" i="18"/>
  <c r="Q3" i="18"/>
  <c r="Q6" i="18"/>
  <c r="Q7" i="18"/>
  <c r="Q5" i="18"/>
  <c r="J5" i="18"/>
  <c r="P5" i="18"/>
</calcChain>
</file>

<file path=xl/sharedStrings.xml><?xml version="1.0" encoding="utf-8"?>
<sst xmlns="http://schemas.openxmlformats.org/spreadsheetml/2006/main" count="11919" uniqueCount="109">
  <si>
    <t>This overall program has met my expectations.</t>
  </si>
  <si>
    <t>If given the choice, I would do this all over again.</t>
  </si>
  <si>
    <t>I would recommend this program to other teachers.</t>
  </si>
  <si>
    <t>I am confident that I will be able to integrate these program concepts into my classroom.</t>
  </si>
  <si>
    <t>My involvement with this professional development will improve my students performance in math.</t>
  </si>
  <si>
    <t>I intend to take concepts and resources from this professional development and implement them in my class(es).</t>
  </si>
  <si>
    <t>School</t>
  </si>
  <si>
    <t>Strongly Disagree</t>
  </si>
  <si>
    <t>Disagree</t>
  </si>
  <si>
    <t>Neutral</t>
  </si>
  <si>
    <t>Agree</t>
  </si>
  <si>
    <t>Strongly Agree</t>
  </si>
  <si>
    <t>Average</t>
  </si>
  <si>
    <t>StDev</t>
  </si>
  <si>
    <t>Count</t>
  </si>
  <si>
    <t>Year</t>
  </si>
  <si>
    <t>Row Labels</t>
  </si>
  <si>
    <t>Grade</t>
  </si>
  <si>
    <t>MES</t>
  </si>
  <si>
    <t>SES</t>
  </si>
  <si>
    <t>WES</t>
  </si>
  <si>
    <t>MMS</t>
  </si>
  <si>
    <t>Pre</t>
  </si>
  <si>
    <t>Post</t>
  </si>
  <si>
    <t>BH</t>
  </si>
  <si>
    <t>BL</t>
  </si>
  <si>
    <t>YEAR</t>
  </si>
  <si>
    <t>Content Pre</t>
  </si>
  <si>
    <t>Content Post</t>
  </si>
  <si>
    <t>Content</t>
  </si>
  <si>
    <t>Gain</t>
  </si>
  <si>
    <t>Effect Size</t>
  </si>
  <si>
    <t>ID</t>
  </si>
  <si>
    <t>LMT Pre</t>
  </si>
  <si>
    <t>LMT Post</t>
  </si>
  <si>
    <t>STID</t>
  </si>
  <si>
    <t>My child feels successful in math.</t>
  </si>
  <si>
    <t>I feel comfortable helping my child in math.</t>
  </si>
  <si>
    <t>I understand the math content in my child's class.</t>
  </si>
  <si>
    <t>I understand my district's math curriculum.</t>
  </si>
  <si>
    <t>I feel I have the necessary materials to assist my child with his/her math homework.</t>
  </si>
  <si>
    <t>I feel there is sufficient communication about math between my child's teachers and home.</t>
  </si>
  <si>
    <t>On average, how much time does your child spend on ALL homework on most school nights?</t>
  </si>
  <si>
    <t>On average, how much time does your child spend on MATH homework on most school nights?</t>
  </si>
  <si>
    <t>GL</t>
  </si>
  <si>
    <t>None</t>
  </si>
  <si>
    <t>1 - 20 minutes</t>
  </si>
  <si>
    <t>21 - 40 minutes</t>
  </si>
  <si>
    <t>41 min - 1 hour</t>
  </si>
  <si>
    <t>1 - 1.5 hours</t>
  </si>
  <si>
    <t>1.5 - 2 hours</t>
  </si>
  <si>
    <t>more than 2 hours</t>
  </si>
  <si>
    <t>Growth Midset Pre</t>
  </si>
  <si>
    <t>Growth Midset Post</t>
  </si>
  <si>
    <t>Efficacy Pre</t>
  </si>
  <si>
    <t>Efficacy Post</t>
  </si>
  <si>
    <t>Teacher ID</t>
  </si>
  <si>
    <t>Ethnicity</t>
  </si>
  <si>
    <t>Non-URM</t>
  </si>
  <si>
    <t>URM</t>
  </si>
  <si>
    <t>Sum of Efficacy Pre</t>
  </si>
  <si>
    <t>Grand Total</t>
  </si>
  <si>
    <t>Sum of Content Pre</t>
  </si>
  <si>
    <t>Sum of Growth Midset Pre</t>
  </si>
  <si>
    <t>Sum of Content Post</t>
  </si>
  <si>
    <t>Sum of Growth Midset Post</t>
  </si>
  <si>
    <t>Sum of Efficacy Post</t>
  </si>
  <si>
    <t>significant?</t>
  </si>
  <si>
    <t>Interpretation</t>
  </si>
  <si>
    <t>Growth Midset</t>
  </si>
  <si>
    <t>Efficacy</t>
  </si>
  <si>
    <t>ttest</t>
  </si>
  <si>
    <r>
      <rPr>
        <i/>
        <sz val="11"/>
        <color theme="1"/>
        <rFont val="Calibri"/>
        <family val="2"/>
        <scheme val="minor"/>
      </rPr>
      <t>p</t>
    </r>
    <r>
      <rPr>
        <sz val="11"/>
        <color theme="1"/>
        <rFont val="Calibri"/>
        <family val="2"/>
        <scheme val="minor"/>
      </rPr>
      <t>-value</t>
    </r>
  </si>
  <si>
    <t>Count of STID</t>
  </si>
  <si>
    <t>(All)</t>
  </si>
  <si>
    <t>Count of This overall program has met my expectations.</t>
  </si>
  <si>
    <t>Column Labels</t>
  </si>
  <si>
    <t>Count of If given the choice, I would do this all over again.</t>
  </si>
  <si>
    <t>Count of I would recommend this program to other teachers.</t>
  </si>
  <si>
    <t>Count of I am confident that I will be able to integrate these program concepts into my classroom.</t>
  </si>
  <si>
    <t>Count of My involvement with this professional development will improve my students performance in math.</t>
  </si>
  <si>
    <t>Count of I intend to take concepts and resources from this professional development and implement them in my class(es).</t>
  </si>
  <si>
    <t>Count of ID</t>
  </si>
  <si>
    <t>Position</t>
  </si>
  <si>
    <t>Count of My child feels successful in math.</t>
  </si>
  <si>
    <t>Count of I feel comfortable helping my child in math.</t>
  </si>
  <si>
    <t>Count of I understand the math content in my child's class.</t>
  </si>
  <si>
    <t>Count of I feel I have the necessary materials to assist my child with his/her math homework.</t>
  </si>
  <si>
    <t>Count of I understand my district's math curriculum.</t>
  </si>
  <si>
    <t>Count of I feel there is sufficient communication about math between my child's teachers and home.</t>
  </si>
  <si>
    <t>Average of Content Post</t>
  </si>
  <si>
    <t>Average of Growth Midset Post</t>
  </si>
  <si>
    <t>Average of Efficacy Post</t>
  </si>
  <si>
    <t>Count of On average, how much time does your child spend on ALL homework on most school nights?</t>
  </si>
  <si>
    <t>Count of On average, how much time does your child spend on MATH homework on most school nights?</t>
  </si>
  <si>
    <t>Time on ALL homework</t>
  </si>
  <si>
    <t>Time on MATH homework</t>
  </si>
  <si>
    <t>&lt;20 min</t>
  </si>
  <si>
    <t>21 - 40 min</t>
  </si>
  <si>
    <t>41 min - 1 hr</t>
  </si>
  <si>
    <t>1 - 1.5 hrs</t>
  </si>
  <si>
    <t>1.5 - 2 hrs</t>
  </si>
  <si>
    <t>2+ hrs</t>
  </si>
  <si>
    <t>Values</t>
  </si>
  <si>
    <t>Average of LMT Pre</t>
  </si>
  <si>
    <t>Average of LMT Post</t>
  </si>
  <si>
    <t>drop line</t>
  </si>
  <si>
    <t>Mindset</t>
  </si>
  <si>
    <t>Drop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</si>
</sst>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_(* \(#,##0.00\);_(* &quot;-&quot;??_);_(@_)"/>
  </numFmts>
  <fonts count="10" x14ac:knownFonts="1">
    <font>
      <sz val="11"/>
      <color theme="1"/>
      <name val="Calibri"/>
      <family val="2"/>
      <scheme val="minor"/>
    </font>
    <font>
      <sz val="11"/>
      <color theme="1"/>
      <name val="Calibri"/>
      <family val="2"/>
      <scheme val="minor"/>
    </font>
    <font>
      <sz val="8"/>
      <name val="Calibri"/>
      <family val="2"/>
      <scheme val="minor"/>
    </font>
    <font>
      <sz val="11"/>
      <color indexed="8"/>
      <name val="Calibri"/>
      <family val="2"/>
    </font>
    <font>
      <sz val="11"/>
      <color rgb="FF000000"/>
      <name val="Calibri"/>
      <family val="2"/>
    </font>
    <font>
      <b/>
      <sz val="14"/>
      <color rgb="FF000066"/>
      <name val="Calibri Light"/>
      <family val="2"/>
    </font>
    <font>
      <b/>
      <sz val="11"/>
      <color theme="1"/>
      <name val="Calibri"/>
      <family val="2"/>
      <scheme val="minor"/>
    </font>
    <font>
      <i/>
      <sz val="11"/>
      <color theme="1"/>
      <name val="Calibri"/>
      <family val="2"/>
      <scheme val="minor"/>
    </font>
    <font>
      <sz val="11"/>
      <color theme="5" tint="-0.249977111117893"/>
      <name val="Calibri"/>
      <family val="2"/>
      <scheme val="minor"/>
    </font>
    <font>
      <sz val="11"/>
      <color theme="4" tint="-0.499984740745262"/>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theme="3" tint="0.39997558519241921"/>
        <bgColor indexed="64"/>
      </patternFill>
    </fill>
    <fill>
      <patternFill patternType="solid">
        <fgColor theme="0"/>
        <bgColor indexed="64"/>
      </patternFill>
    </fill>
    <fill>
      <patternFill patternType="solid">
        <fgColor theme="3" tint="-0.499984740745262"/>
        <bgColor indexed="64"/>
      </patternFill>
    </fill>
  </fills>
  <borders count="2">
    <border>
      <left/>
      <right/>
      <top/>
      <bottom/>
      <diagonal/>
    </border>
    <border>
      <left/>
      <right/>
      <top/>
      <bottom style="thin">
        <color theme="4" tint="0.39997558519241921"/>
      </bottom>
      <diagonal/>
    </border>
  </borders>
  <cellStyleXfs count="5">
    <xf numFmtId="0" fontId="0" fillId="0" borderId="0"/>
    <xf numFmtId="9" fontId="1" fillId="0" borderId="0" applyFont="0" applyFill="0" applyBorder="0" applyAlignment="0" applyProtection="0"/>
    <xf numFmtId="0" fontId="1" fillId="0" borderId="0"/>
    <xf numFmtId="43" fontId="3" fillId="0" borderId="0" applyFont="0" applyFill="0" applyBorder="0" applyAlignment="0" applyProtection="0"/>
    <xf numFmtId="0" fontId="4" fillId="0" borderId="0" applyBorder="0"/>
  </cellStyleXfs>
  <cellXfs count="18">
    <xf numFmtId="0" fontId="0" fillId="0" borderId="0" xfId="0"/>
    <xf numFmtId="9" fontId="0" fillId="0" borderId="0" xfId="1" applyFont="1"/>
    <xf numFmtId="2" fontId="0" fillId="0" borderId="0" xfId="1" applyNumberFormat="1" applyFont="1"/>
    <xf numFmtId="0" fontId="0" fillId="0" borderId="0" xfId="0" pivotButton="1"/>
    <xf numFmtId="0" fontId="0" fillId="0" borderId="0" xfId="0" applyAlignment="1">
      <alignment horizontal="left"/>
    </xf>
    <xf numFmtId="2" fontId="0" fillId="0" borderId="0" xfId="0" applyNumberFormat="1"/>
    <xf numFmtId="0" fontId="0" fillId="0" borderId="0" xfId="0" quotePrefix="1"/>
    <xf numFmtId="1" fontId="0" fillId="0" borderId="0" xfId="0" quotePrefix="1" applyNumberFormat="1"/>
    <xf numFmtId="0" fontId="6" fillId="2" borderId="1" xfId="0" applyFont="1" applyFill="1" applyBorder="1"/>
    <xf numFmtId="9" fontId="0" fillId="0" borderId="0" xfId="0" applyNumberFormat="1"/>
    <xf numFmtId="0" fontId="0" fillId="3" borderId="0" xfId="0" applyFill="1"/>
    <xf numFmtId="0" fontId="8" fillId="0" borderId="0" xfId="0" applyFont="1"/>
    <xf numFmtId="0" fontId="9" fillId="0" borderId="0" xfId="0" applyFont="1"/>
    <xf numFmtId="0" fontId="4" fillId="4" borderId="0" xfId="4" applyFill="1" applyBorder="1" applyAlignment="1">
      <alignment wrapText="1"/>
    </xf>
    <xf numFmtId="0" fontId="4" fillId="4" borderId="0" xfId="4" applyFill="1" applyBorder="1"/>
    <xf numFmtId="0" fontId="5" fillId="4" borderId="0" xfId="4" applyFont="1" applyFill="1" applyBorder="1" applyAlignment="1">
      <alignment horizontal="center" wrapText="1"/>
    </xf>
    <xf numFmtId="0" fontId="4" fillId="5" borderId="0" xfId="4" applyFill="1" applyBorder="1" applyAlignment="1">
      <alignment wrapText="1"/>
    </xf>
    <xf numFmtId="0" fontId="4" fillId="5" borderId="0" xfId="4" applyFill="1" applyBorder="1"/>
  </cellXfs>
  <cellStyles count="5">
    <cellStyle name="Comma 2" xfId="3" xr:uid="{8E236899-0214-40D8-B2BF-61BC858ACC90}"/>
    <cellStyle name="Normal" xfId="0" builtinId="0"/>
    <cellStyle name="Normal 2" xfId="4" xr:uid="{BFE8C2D6-B72D-48C7-8FFB-F9078461EA1E}"/>
    <cellStyle name="Normal 4" xfId="2" xr:uid="{E143F52E-1CFF-493F-A451-127D72B7AC48}"/>
    <cellStyle name="Percent" xfId="1" builtinId="5"/>
  </cellStyles>
  <dxfs count="3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dxf>
    <dxf>
      <alignment horizontal="general" vertical="bottom" textRotation="0" wrapText="0" indent="0" justifyLastLine="0" shrinkToFit="0" readingOrder="0"/>
    </dxf>
    <dxf>
      <numFmt numFmtId="2" formatCode="0.00"/>
    </dxf>
    <dxf>
      <numFmt numFmtId="13" formatCode="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numFmt numFmtId="2" formatCode="0.00"/>
    </dxf>
    <dxf>
      <font>
        <b/>
        <color theme="1"/>
      </font>
      <border>
        <bottom style="thin">
          <color theme="8"/>
        </bottom>
        <vertical/>
        <horizontal/>
      </border>
    </dxf>
    <dxf>
      <font>
        <sz val="10"/>
        <color theme="1"/>
        <name val="Times New Roman"/>
        <family val="1"/>
        <scheme val="none"/>
      </font>
      <border>
        <left style="thin">
          <color theme="8"/>
        </left>
        <right style="thin">
          <color theme="8"/>
        </right>
        <top style="thin">
          <color theme="8"/>
        </top>
        <bottom style="thin">
          <color theme="8"/>
        </bottom>
        <vertical/>
        <horizontal/>
      </border>
    </dxf>
    <dxf>
      <font>
        <color theme="1"/>
        <name val="Calibri"/>
        <family val="2"/>
        <scheme val="minor"/>
      </font>
      <border>
        <left/>
        <right/>
        <top/>
        <bottom/>
        <vertical/>
        <horizontal/>
      </border>
    </dxf>
    <dxf>
      <font>
        <sz val="10"/>
        <color theme="1"/>
        <name val="Calibri"/>
        <family val="2"/>
        <scheme val="minor"/>
      </font>
      <fill>
        <patternFill>
          <bgColor theme="2"/>
        </patternFill>
      </fill>
      <border diagonalUp="0" diagonalDown="0">
        <left/>
        <right/>
        <top/>
        <bottom/>
        <vertical/>
        <horizontal/>
      </border>
    </dxf>
    <dxf>
      <font>
        <color theme="1"/>
        <name val="Calibri"/>
        <family val="2"/>
        <scheme val="minor"/>
      </font>
      <border>
        <left/>
        <right/>
        <top/>
        <bottom/>
        <vertical/>
        <horizontal/>
      </border>
    </dxf>
    <dxf>
      <font>
        <sz val="10"/>
        <color theme="1"/>
        <name val="Calibri"/>
        <family val="2"/>
        <scheme val="minor"/>
      </font>
      <fill>
        <patternFill>
          <bgColor theme="2"/>
        </patternFill>
      </fill>
      <border diagonalUp="0" diagonalDown="0">
        <left/>
        <right/>
        <top/>
        <bottom/>
        <vertical/>
        <horizontal/>
      </border>
    </dxf>
    <dxf>
      <font>
        <b/>
        <color theme="1"/>
      </font>
      <border>
        <bottom style="thin">
          <color theme="7"/>
        </bottom>
        <vertical/>
        <horizontal/>
      </border>
    </dxf>
    <dxf>
      <font>
        <sz val="10"/>
        <color theme="1"/>
        <name val="Times New Roman"/>
        <family val="1"/>
      </font>
      <fill>
        <patternFill>
          <bgColor theme="2"/>
        </patternFill>
      </fill>
      <border>
        <left style="thin">
          <color theme="7"/>
        </left>
        <right style="thin">
          <color theme="7"/>
        </right>
        <top style="thin">
          <color theme="7"/>
        </top>
        <bottom style="thin">
          <color theme="7"/>
        </bottom>
        <vertical/>
        <horizontal/>
      </border>
    </dxf>
    <dxf>
      <font>
        <b/>
        <color theme="1"/>
      </font>
      <border>
        <bottom style="thin">
          <color theme="7"/>
        </bottom>
        <vertical/>
        <horizontal/>
      </border>
    </dxf>
    <dxf>
      <font>
        <sz val="10"/>
        <color theme="1"/>
        <name val="Times New Roman"/>
        <family val="1"/>
      </font>
      <border>
        <left style="thin">
          <color theme="7"/>
        </left>
        <right style="thin">
          <color theme="7"/>
        </right>
        <top style="thin">
          <color theme="7"/>
        </top>
        <bottom style="thin">
          <color theme="7"/>
        </bottom>
        <vertical/>
        <horizontal/>
      </border>
    </dxf>
    <dxf>
      <fill>
        <patternFill>
          <bgColor theme="2"/>
        </patternFill>
      </fill>
    </dxf>
    <dxf>
      <font>
        <sz val="10"/>
        <name val="Times New Roman"/>
        <family val="1"/>
        <scheme val="none"/>
      </font>
    </dxf>
  </dxfs>
  <tableStyles count="7" defaultTableStyle="TableStyleMedium9" defaultPivotStyle="PivotStyleLight16">
    <tableStyle name="Slicer Style 1" pivot="0" table="0" count="1" xr9:uid="{A2E15009-4D97-41FE-AE18-AE25ED120C42}">
      <tableStyleElement type="wholeTable" dxfId="33"/>
    </tableStyle>
    <tableStyle name="Slicer Style 2" pivot="0" table="0" count="1" xr9:uid="{A2A6FFC6-BEF7-4EAB-AD71-E31730B13B70}">
      <tableStyleElement type="wholeTable" dxfId="32"/>
    </tableStyle>
    <tableStyle name="SlicerStyleDark4 2" pivot="0" table="0" count="10" xr9:uid="{B96EBDF6-19D8-442C-8DF4-03CA7160D1FE}">
      <tableStyleElement type="wholeTable" dxfId="31"/>
      <tableStyleElement type="headerRow" dxfId="30"/>
    </tableStyle>
    <tableStyle name="SlicerStyleDark4 2 2" pivot="0" table="0" count="10" xr9:uid="{B07D5A42-4169-4FD6-ABC7-A88EEF7A9709}">
      <tableStyleElement type="wholeTable" dxfId="29"/>
      <tableStyleElement type="headerRow" dxfId="28"/>
    </tableStyle>
    <tableStyle name="SlicerStyleDark4 2 2 2" pivot="0" table="0" count="10" xr9:uid="{138EA224-A1F0-4FDF-B58D-3F0169B71F84}">
      <tableStyleElement type="wholeTable" dxfId="27"/>
      <tableStyleElement type="headerRow" dxfId="26"/>
    </tableStyle>
    <tableStyle name="SlicerStyleDark4 2 2 2 2" pivot="0" table="0" count="10" xr9:uid="{D2BB03FA-98D8-4502-B4FC-AF35A93144C8}">
      <tableStyleElement type="wholeTable" dxfId="25"/>
      <tableStyleElement type="headerRow" dxfId="24"/>
    </tableStyle>
    <tableStyle name="SlicerStyleLight5 2" pivot="0" table="0" count="10" xr9:uid="{261038F4-F80A-44AB-879B-BD587B821840}">
      <tableStyleElement type="wholeTable" dxfId="23"/>
      <tableStyleElement type="headerRow" dxfId="22"/>
    </tableStyle>
  </tableStyles>
  <colors>
    <mruColors>
      <color rgb="FFFFE5CC"/>
      <color rgb="FF6C1B7F"/>
      <color rgb="FFFF9933"/>
    </mruColors>
  </colors>
  <extLst>
    <ext xmlns:x14="http://schemas.microsoft.com/office/spreadsheetml/2009/9/main" uri="{46F421CA-312F-682f-3DD2-61675219B42D}">
      <x14:dxfs count="40">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59999389629810485"/>
              <bgColor theme="8"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rgb="FF000000"/>
            <name val="Calibri"/>
            <family val="2"/>
            <scheme val="minor"/>
          </font>
          <fill>
            <gradientFill degree="90">
              <stop position="0">
                <color theme="5" tint="0.40000610370189521"/>
              </stop>
              <stop position="1">
                <color theme="5" tint="0.80001220740379042"/>
              </stop>
            </gradientFill>
          </fill>
          <border diagonalUp="0" diagonalDown="0">
            <left/>
            <right/>
            <top/>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theme="0"/>
            <name val="Calibri"/>
            <family val="2"/>
            <scheme val="minor"/>
          </font>
          <fill>
            <patternFill patternType="solid">
              <fgColor theme="9" tint="0.59996337778862885"/>
              <bgColor theme="9" tint="0.59996337778862885"/>
            </patternFill>
          </fill>
          <border diagonalUp="0" diagonalDown="0">
            <left/>
            <right/>
            <top/>
            <bottom/>
            <vertical/>
            <horizontal/>
          </border>
        </dxf>
        <dxf>
          <font>
            <color theme="0"/>
            <name val="Calibri"/>
            <family val="2"/>
            <scheme val="minor"/>
          </font>
          <fill>
            <patternFill patternType="solid">
              <fgColor theme="8"/>
              <bgColor theme="8"/>
            </patternFill>
          </fill>
          <border>
            <left style="thin">
              <color theme="8"/>
            </left>
            <right style="thin">
              <color theme="8"/>
            </right>
            <top style="thin">
              <color theme="8"/>
            </top>
            <bottom style="thin">
              <color theme="8"/>
            </bottom>
            <vertical/>
            <horizontal/>
          </border>
        </dxf>
        <dxf>
          <font>
            <color rgb="FF959595"/>
            <name val="Calibri"/>
            <family val="2"/>
            <scheme val="minor"/>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name val="Calibri"/>
            <family val="2"/>
            <scheme val="minor"/>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rgb="FF000000"/>
            <name val="Calibri"/>
            <family val="2"/>
            <scheme val="minor"/>
          </font>
          <fill>
            <gradientFill degree="90">
              <stop position="0">
                <color theme="5" tint="0.40000610370189521"/>
              </stop>
              <stop position="1">
                <color theme="5" tint="0.80001220740379042"/>
              </stop>
            </gradientFill>
          </fill>
          <border diagonalUp="0" diagonalDown="0">
            <left/>
            <right/>
            <top/>
            <bottom/>
            <vertical/>
            <horizontal/>
          </border>
        </dxf>
        <dxf>
          <font>
            <color rgb="FF000000"/>
            <name val="Calibri"/>
            <family val="2"/>
            <scheme val="minor"/>
          </font>
          <fill>
            <gradientFill degree="90">
              <stop position="0">
                <color theme="8" tint="0.40000610370189521"/>
              </stop>
              <stop position="1">
                <color theme="8" tint="0.80001220740379042"/>
              </stop>
            </gradientFill>
          </fill>
          <border diagonalUp="0" diagonalDown="0">
            <left/>
            <right/>
            <top/>
            <bottom/>
            <vertical/>
            <horizontal/>
          </border>
        </dxf>
        <dxf>
          <font>
            <color theme="7" tint="-0.249977111117893"/>
            <name val="Calibri"/>
            <family val="2"/>
            <scheme val="minor"/>
          </font>
          <fill>
            <patternFill patternType="solid">
              <fgColor theme="8" tint="0.59996337778862885"/>
              <bgColor theme="8" tint="0.59996337778862885"/>
            </patternFill>
          </fill>
          <border>
            <left style="thin">
              <color theme="8" tint="0.59996337778862885"/>
            </left>
            <right style="thin">
              <color theme="8" tint="0.59996337778862885"/>
            </right>
            <top style="thin">
              <color theme="8" tint="0.59996337778862885"/>
            </top>
            <bottom style="thin">
              <color theme="8" tint="0.59996337778862885"/>
            </bottom>
            <vertical/>
            <horizontal/>
          </border>
        </dxf>
        <dxf>
          <font>
            <color theme="0"/>
            <name val="Calibri"/>
            <family val="2"/>
            <scheme val="minor"/>
          </font>
          <fill>
            <patternFill patternType="solid">
              <fgColor theme="8"/>
              <bgColor theme="8"/>
            </patternFill>
          </fill>
          <border>
            <left style="thin">
              <color theme="8"/>
            </left>
            <right style="thin">
              <color theme="8"/>
            </right>
            <top style="thin">
              <color theme="8"/>
            </top>
            <bottom style="thin">
              <color theme="8"/>
            </bottom>
            <vertical/>
            <horizontal/>
          </border>
        </dxf>
        <dxf>
          <font>
            <color rgb="FF959595"/>
            <name val="Calibri"/>
            <family val="2"/>
            <scheme val="minor"/>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name val="Calibri"/>
            <family val="2"/>
            <scheme val="minor"/>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7" tint="-0.249977111117893"/>
          </font>
          <fill>
            <patternFill patternType="solid">
              <fgColor theme="7" tint="0.59999389629810485"/>
              <bgColor theme="7" tint="0.59999389629810485"/>
            </patternFill>
          </fill>
          <border>
            <left style="thin">
              <color theme="7" tint="0.59999389629810485"/>
            </left>
            <right style="thin">
              <color theme="7" tint="0.59999389629810485"/>
            </right>
            <top style="thin">
              <color theme="7" tint="0.59999389629810485"/>
            </top>
            <bottom style="thin">
              <color theme="7" tint="0.59999389629810485"/>
            </bottom>
            <vertical/>
            <horizontal/>
          </border>
        </dxf>
        <dxf>
          <font>
            <color theme="0"/>
          </font>
          <fill>
            <patternFill patternType="solid">
              <fgColor theme="7"/>
              <bgColor theme="7"/>
            </patternFill>
          </fill>
          <border>
            <left style="thin">
              <color theme="7"/>
            </left>
            <right style="thin">
              <color theme="7"/>
            </right>
            <top style="thin">
              <color theme="7"/>
            </top>
            <bottom style="thin">
              <color theme="7"/>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7" tint="-0.249977111117893"/>
          </font>
          <fill>
            <patternFill patternType="solid">
              <fgColor theme="7" tint="0.59999389629810485"/>
              <bgColor theme="7" tint="0.59999389629810485"/>
            </patternFill>
          </fill>
          <border>
            <left style="thin">
              <color theme="7" tint="0.59999389629810485"/>
            </left>
            <right style="thin">
              <color theme="7" tint="0.59999389629810485"/>
            </right>
            <top style="thin">
              <color theme="7" tint="0.59999389629810485"/>
            </top>
            <bottom style="thin">
              <color theme="7" tint="0.59999389629810485"/>
            </bottom>
            <vertical/>
            <horizontal/>
          </border>
        </dxf>
        <dxf>
          <font>
            <color theme="0"/>
          </font>
          <fill>
            <patternFill patternType="solid">
              <fgColor theme="7"/>
              <bgColor theme="7"/>
            </patternFill>
          </fill>
          <border>
            <left style="thin">
              <color theme="7"/>
            </left>
            <right style="thin">
              <color theme="7"/>
            </right>
            <top style="thin">
              <color theme="7"/>
            </top>
            <bottom style="thin">
              <color theme="7"/>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Dark4 2 2 2">
        <x14:slicerStyle name="Slicer Style 1"/>
        <x14:slicerStyle name="Slicer Style 2"/>
        <x14:slicerStyle name="SlicerStyleDark4 2">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StyleDark4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Dark4 2 2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Dark4 2 2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07/relationships/slicerCache" Target="slicerCaches/slicerCache5.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4.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[Midwest Demonstration.xlsx]SSPivots!PivotTable28</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solidFill>
                  <a:sysClr val="windowText" lastClr="000000"/>
                </a:solidFill>
              </a:rPr>
              <a:t>Students'  </a:t>
            </a:r>
            <a:r>
              <a:rPr lang="en-US" sz="1400" b="0" i="0" u="none" strike="noStrike" baseline="0">
                <a:solidFill>
                  <a:schemeClr val="accent3"/>
                </a:solidFill>
                <a:effectLst/>
              </a:rPr>
              <a:t>Efficacy</a:t>
            </a:r>
            <a:r>
              <a:rPr lang="en-US" sz="1400" b="0" i="0" u="none" strike="noStrike" baseline="0">
                <a:solidFill>
                  <a:schemeClr val="tx2">
                    <a:lumMod val="50000"/>
                  </a:schemeClr>
                </a:solidFill>
                <a:effectLst/>
              </a:rPr>
              <a:t> </a:t>
            </a:r>
            <a:r>
              <a:rPr lang="en-US" sz="1400" b="0" i="0" u="none" strike="noStrike" baseline="0">
                <a:solidFill>
                  <a:sysClr val="windowText" lastClr="000000"/>
                </a:solidFill>
                <a:effectLst/>
              </a:rPr>
              <a:t>and</a:t>
            </a:r>
            <a:r>
              <a:rPr lang="en-US" sz="1400" b="0" i="0" u="none" strike="noStrike" baseline="0">
                <a:solidFill>
                  <a:schemeClr val="tx2">
                    <a:lumMod val="50000"/>
                  </a:schemeClr>
                </a:solidFill>
                <a:effectLst/>
              </a:rPr>
              <a:t> </a:t>
            </a:r>
            <a:r>
              <a:rPr lang="en-US" baseline="0">
                <a:solidFill>
                  <a:schemeClr val="accent1">
                    <a:lumMod val="50000"/>
                  </a:schemeClr>
                </a:solidFill>
              </a:rPr>
              <a:t>Content</a:t>
            </a:r>
            <a:r>
              <a:rPr lang="en-US" baseline="0">
                <a:solidFill>
                  <a:schemeClr val="tx2">
                    <a:lumMod val="50000"/>
                  </a:schemeClr>
                </a:solidFill>
              </a:rPr>
              <a:t> </a:t>
            </a:r>
            <a:r>
              <a:rPr lang="en-US" baseline="0">
                <a:solidFill>
                  <a:sysClr val="windowText" lastClr="000000"/>
                </a:solidFill>
              </a:rPr>
              <a:t>have remained consistent over time while students' </a:t>
            </a:r>
            <a:r>
              <a:rPr lang="en-US" baseline="0">
                <a:solidFill>
                  <a:schemeClr val="accent4">
                    <a:lumMod val="75000"/>
                  </a:schemeClr>
                </a:solidFill>
              </a:rPr>
              <a:t>Growth Midset</a:t>
            </a:r>
            <a:r>
              <a:rPr lang="en-US" baseline="0">
                <a:solidFill>
                  <a:schemeClr val="tx2">
                    <a:lumMod val="50000"/>
                  </a:schemeClr>
                </a:solidFill>
              </a:rPr>
              <a:t> </a:t>
            </a:r>
            <a:r>
              <a:rPr lang="en-US" baseline="0">
                <a:solidFill>
                  <a:sysClr val="windowText" lastClr="000000"/>
                </a:solidFill>
              </a:rPr>
              <a:t>have decreased </a:t>
            </a:r>
            <a:endParaRPr lang="en-US">
              <a:solidFill>
                <a:sysClr val="windowText" lastClr="000000"/>
              </a:solidFill>
            </a:endParaRPr>
          </a:p>
        </c:rich>
      </c:tx>
      <c:layout>
        <c:manualLayout>
          <c:xMode val="edge"/>
          <c:yMode val="edge"/>
          <c:x val="0.11199308743106924"/>
          <c:y val="2.8734700280483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ln w="28575" cap="rnd">
            <a:solidFill>
              <a:schemeClr val="accent4">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017916684641829E-2"/>
          <c:y val="0.26599415563994877"/>
          <c:w val="0.82965699491586242"/>
          <c:h val="0.6257925279664367"/>
        </c:manualLayout>
      </c:layout>
      <c:lineChart>
        <c:grouping val="standard"/>
        <c:varyColors val="0"/>
        <c:ser>
          <c:idx val="1"/>
          <c:order val="1"/>
          <c:tx>
            <c:strRef>
              <c:f>SSPivots!$C$38</c:f>
              <c:strCache>
                <c:ptCount val="1"/>
                <c:pt idx="0">
                  <c:v>Average of Growth Midset Post</c:v>
                </c:pt>
              </c:strCache>
            </c:strRef>
          </c:tx>
          <c:spPr>
            <a:ln w="28575" cap="rnd">
              <a:solidFill>
                <a:schemeClr val="accent4">
                  <a:lumMod val="75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SSPivots!$A$39:$A$42</c:f>
              <c:strCache>
                <c:ptCount val="3"/>
                <c:pt idx="0">
                  <c:v>2017</c:v>
                </c:pt>
                <c:pt idx="1">
                  <c:v>2018</c:v>
                </c:pt>
                <c:pt idx="2">
                  <c:v>2019</c:v>
                </c:pt>
              </c:strCache>
            </c:strRef>
          </c:cat>
          <c:val>
            <c:numRef>
              <c:f>SSPivots!$C$39:$C$42</c:f>
              <c:numCache>
                <c:formatCode>0.00</c:formatCode>
                <c:ptCount val="3"/>
                <c:pt idx="0">
                  <c:v>4.8126750700280114</c:v>
                </c:pt>
                <c:pt idx="1">
                  <c:v>4.4250907990314765</c:v>
                </c:pt>
                <c:pt idx="2">
                  <c:v>4.4052933673469381</c:v>
                </c:pt>
              </c:numCache>
            </c:numRef>
          </c:val>
          <c:smooth val="0"/>
          <c:extLst>
            <c:ext xmlns:c16="http://schemas.microsoft.com/office/drawing/2014/chart" uri="{C3380CC4-5D6E-409C-BE32-E72D297353CC}">
              <c16:uniqueId val="{00000000-ADBE-478F-A98F-11D48476E2A3}"/>
            </c:ext>
          </c:extLst>
        </c:ser>
        <c:ser>
          <c:idx val="2"/>
          <c:order val="2"/>
          <c:tx>
            <c:strRef>
              <c:f>SSPivots!$D$38</c:f>
              <c:strCache>
                <c:ptCount val="1"/>
                <c:pt idx="0">
                  <c:v>Average of Efficacy Post</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SSPivots!$A$39:$A$42</c:f>
              <c:strCache>
                <c:ptCount val="3"/>
                <c:pt idx="0">
                  <c:v>2017</c:v>
                </c:pt>
                <c:pt idx="1">
                  <c:v>2018</c:v>
                </c:pt>
                <c:pt idx="2">
                  <c:v>2019</c:v>
                </c:pt>
              </c:strCache>
            </c:strRef>
          </c:cat>
          <c:val>
            <c:numRef>
              <c:f>SSPivots!$D$39:$D$42</c:f>
              <c:numCache>
                <c:formatCode>0.00</c:formatCode>
                <c:ptCount val="3"/>
                <c:pt idx="0">
                  <c:v>4.0880718954248358</c:v>
                </c:pt>
                <c:pt idx="1">
                  <c:v>4.0731638418079088</c:v>
                </c:pt>
                <c:pt idx="2">
                  <c:v>4.0747023809523801</c:v>
                </c:pt>
              </c:numCache>
            </c:numRef>
          </c:val>
          <c:smooth val="0"/>
          <c:extLst>
            <c:ext xmlns:c16="http://schemas.microsoft.com/office/drawing/2014/chart" uri="{C3380CC4-5D6E-409C-BE32-E72D297353CC}">
              <c16:uniqueId val="{00000001-ADBE-478F-A98F-11D48476E2A3}"/>
            </c:ext>
          </c:extLst>
        </c:ser>
        <c:dLbls>
          <c:showLegendKey val="0"/>
          <c:showVal val="0"/>
          <c:showCatName val="0"/>
          <c:showSerName val="0"/>
          <c:showPercent val="0"/>
          <c:showBubbleSize val="0"/>
        </c:dLbls>
        <c:marker val="1"/>
        <c:smooth val="0"/>
        <c:axId val="575008128"/>
        <c:axId val="511880000"/>
      </c:lineChart>
      <c:lineChart>
        <c:grouping val="standard"/>
        <c:varyColors val="0"/>
        <c:ser>
          <c:idx val="0"/>
          <c:order val="0"/>
          <c:tx>
            <c:strRef>
              <c:f>SSPivots!$B$38</c:f>
              <c:strCache>
                <c:ptCount val="1"/>
                <c:pt idx="0">
                  <c:v>Average of Content Post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SSPivots!$A$39:$A$42</c:f>
              <c:strCache>
                <c:ptCount val="3"/>
                <c:pt idx="0">
                  <c:v>2017</c:v>
                </c:pt>
                <c:pt idx="1">
                  <c:v>2018</c:v>
                </c:pt>
                <c:pt idx="2">
                  <c:v>2019</c:v>
                </c:pt>
              </c:strCache>
            </c:strRef>
          </c:cat>
          <c:val>
            <c:numRef>
              <c:f>SSPivots!$B$39:$B$42</c:f>
              <c:numCache>
                <c:formatCode>0%</c:formatCode>
                <c:ptCount val="3"/>
                <c:pt idx="0">
                  <c:v>0.59313725490196101</c:v>
                </c:pt>
                <c:pt idx="1">
                  <c:v>0.62033898305084745</c:v>
                </c:pt>
                <c:pt idx="2">
                  <c:v>0.60714285714285732</c:v>
                </c:pt>
              </c:numCache>
            </c:numRef>
          </c:val>
          <c:smooth val="0"/>
          <c:extLst>
            <c:ext xmlns:c16="http://schemas.microsoft.com/office/drawing/2014/chart" uri="{C3380CC4-5D6E-409C-BE32-E72D297353CC}">
              <c16:uniqueId val="{00000002-ADBE-478F-A98F-11D48476E2A3}"/>
            </c:ext>
          </c:extLst>
        </c:ser>
        <c:dLbls>
          <c:showLegendKey val="0"/>
          <c:showVal val="0"/>
          <c:showCatName val="0"/>
          <c:showSerName val="0"/>
          <c:showPercent val="0"/>
          <c:showBubbleSize val="0"/>
        </c:dLbls>
        <c:marker val="1"/>
        <c:smooth val="0"/>
        <c:axId val="700194912"/>
        <c:axId val="257474864"/>
      </c:lineChart>
      <c:catAx>
        <c:axId val="57500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1880000"/>
        <c:crosses val="autoZero"/>
        <c:auto val="1"/>
        <c:lblAlgn val="ctr"/>
        <c:lblOffset val="100"/>
        <c:noMultiLvlLbl val="0"/>
      </c:catAx>
      <c:valAx>
        <c:axId val="511880000"/>
        <c:scaling>
          <c:orientation val="minMax"/>
          <c:max val="6"/>
          <c:min val="1"/>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lumMod val="20000"/>
                    <a:lumOff val="80000"/>
                  </a:schemeClr>
                </a:solidFill>
                <a:latin typeface="+mn-lt"/>
                <a:ea typeface="+mn-ea"/>
                <a:cs typeface="+mn-cs"/>
              </a:defRPr>
            </a:pPr>
            <a:endParaRPr lang="en-US"/>
          </a:p>
        </c:txPr>
        <c:crossAx val="575008128"/>
        <c:crosses val="autoZero"/>
        <c:crossBetween val="between"/>
      </c:valAx>
      <c:valAx>
        <c:axId val="257474864"/>
        <c:scaling>
          <c:orientation val="minMax"/>
          <c:max val="1"/>
          <c:min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lumMod val="20000"/>
                    <a:lumOff val="80000"/>
                  </a:schemeClr>
                </a:solidFill>
                <a:latin typeface="+mn-lt"/>
                <a:ea typeface="+mn-ea"/>
                <a:cs typeface="+mn-cs"/>
              </a:defRPr>
            </a:pPr>
            <a:endParaRPr lang="en-US"/>
          </a:p>
        </c:txPr>
        <c:crossAx val="700194912"/>
        <c:crosses val="max"/>
        <c:crossBetween val="between"/>
      </c:valAx>
      <c:catAx>
        <c:axId val="700194912"/>
        <c:scaling>
          <c:orientation val="minMax"/>
        </c:scaling>
        <c:delete val="1"/>
        <c:axPos val="b"/>
        <c:numFmt formatCode="General" sourceLinked="1"/>
        <c:majorTickMark val="out"/>
        <c:minorTickMark val="none"/>
        <c:tickLblPos val="nextTo"/>
        <c:crossAx val="25747486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SSPivots!$A$49</c:f>
              <c:strCache>
                <c:ptCount val="1"/>
                <c:pt idx="0">
                  <c:v>Pre</c:v>
                </c:pt>
              </c:strCache>
            </c:strRef>
          </c:tx>
          <c:spPr>
            <a:ln w="28575" cap="rnd">
              <a:noFill/>
              <a:round/>
            </a:ln>
            <a:effectLst/>
          </c:spPr>
          <c:marker>
            <c:symbol val="circle"/>
            <c:size val="20"/>
            <c:spPr>
              <a:solidFill>
                <a:schemeClr val="accent1">
                  <a:lumMod val="20000"/>
                  <a:lumOff val="80000"/>
                </a:schemeClr>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SSPivots!$B$48:$D$48</c15:sqref>
                  </c15:fullRef>
                </c:ext>
              </c:extLst>
              <c:f>SSPivots!$B$48</c:f>
              <c:strCache>
                <c:ptCount val="1"/>
                <c:pt idx="0">
                  <c:v>Content</c:v>
                </c:pt>
              </c:strCache>
            </c:strRef>
          </c:cat>
          <c:val>
            <c:numRef>
              <c:extLst>
                <c:ext xmlns:c15="http://schemas.microsoft.com/office/drawing/2012/chart" uri="{02D57815-91ED-43cb-92C2-25804820EDAC}">
                  <c15:fullRef>
                    <c15:sqref>SSPivots!$B$49:$D$49</c15:sqref>
                  </c15:fullRef>
                </c:ext>
              </c:extLst>
              <c:f>SSPivots!$B$49</c:f>
              <c:numCache>
                <c:formatCode>0.00</c:formatCode>
                <c:ptCount val="1"/>
                <c:pt idx="0" formatCode="0%">
                  <c:v>0.57319277108433753</c:v>
                </c:pt>
              </c:numCache>
            </c:numRef>
          </c:val>
          <c:smooth val="0"/>
          <c:extLst>
            <c:ext xmlns:c16="http://schemas.microsoft.com/office/drawing/2014/chart" uri="{C3380CC4-5D6E-409C-BE32-E72D297353CC}">
              <c16:uniqueId val="{00000000-EA01-47BE-AAE6-978DA4FB0E4E}"/>
            </c:ext>
          </c:extLst>
        </c:ser>
        <c:ser>
          <c:idx val="1"/>
          <c:order val="1"/>
          <c:tx>
            <c:strRef>
              <c:f>SSPivots!$A$50</c:f>
              <c:strCache>
                <c:ptCount val="1"/>
                <c:pt idx="0">
                  <c:v>Post</c:v>
                </c:pt>
              </c:strCache>
            </c:strRef>
          </c:tx>
          <c:spPr>
            <a:ln w="28575" cap="rnd">
              <a:noFill/>
              <a:round/>
            </a:ln>
            <a:effectLst/>
          </c:spPr>
          <c:marker>
            <c:symbol val="circle"/>
            <c:size val="20"/>
            <c:spPr>
              <a:solidFill>
                <a:schemeClr val="accent4">
                  <a:lumMod val="20000"/>
                  <a:lumOff val="80000"/>
                </a:schemeClr>
              </a:solidFill>
              <a:ln w="9525">
                <a:solidFill>
                  <a:schemeClr val="accent4">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0"/>
            <c:plus>
              <c:numLit>
                <c:formatCode>General</c:formatCode>
                <c:ptCount val="1"/>
                <c:pt idx="0">
                  <c:v>1</c:v>
                </c:pt>
              </c:numLit>
            </c:plus>
            <c:minus>
              <c:numRef>
                <c:extLst>
                  <c:ext xmlns:c15="http://schemas.microsoft.com/office/drawing/2012/chart" uri="{02D57815-91ED-43cb-92C2-25804820EDAC}">
                    <c15:fullRef>
                      <c15:sqref>SSPivots!$B$51:$D$51</c15:sqref>
                    </c15:fullRef>
                  </c:ext>
                </c:extLst>
                <c:f>SSPivots!$B$51</c:f>
                <c:numCache>
                  <c:formatCode>General</c:formatCode>
                  <c:ptCount val="1"/>
                  <c:pt idx="0">
                    <c:v>3.4337349397590144E-2</c:v>
                  </c:pt>
                </c:numCache>
              </c:numRef>
            </c:minus>
            <c:spPr>
              <a:noFill/>
              <a:ln w="127000"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SSPivots!$B$48:$D$48</c15:sqref>
                  </c15:fullRef>
                </c:ext>
              </c:extLst>
              <c:f>SSPivots!$B$48</c:f>
              <c:strCache>
                <c:ptCount val="1"/>
                <c:pt idx="0">
                  <c:v>Content</c:v>
                </c:pt>
              </c:strCache>
            </c:strRef>
          </c:cat>
          <c:val>
            <c:numRef>
              <c:extLst>
                <c:ext xmlns:c15="http://schemas.microsoft.com/office/drawing/2012/chart" uri="{02D57815-91ED-43cb-92C2-25804820EDAC}">
                  <c15:fullRef>
                    <c15:sqref>SSPivots!$B$50:$D$50</c15:sqref>
                  </c15:fullRef>
                </c:ext>
              </c:extLst>
              <c:f>SSPivots!$B$50</c:f>
              <c:numCache>
                <c:formatCode>0.00</c:formatCode>
                <c:ptCount val="1"/>
                <c:pt idx="0" formatCode="0%">
                  <c:v>0.60753012048192767</c:v>
                </c:pt>
              </c:numCache>
            </c:numRef>
          </c:val>
          <c:smooth val="0"/>
          <c:extLst>
            <c:ext xmlns:c16="http://schemas.microsoft.com/office/drawing/2014/chart" uri="{C3380CC4-5D6E-409C-BE32-E72D297353CC}">
              <c16:uniqueId val="{00000001-EA01-47BE-AAE6-978DA4FB0E4E}"/>
            </c:ext>
          </c:extLst>
        </c:ser>
        <c:dLbls>
          <c:showLegendKey val="0"/>
          <c:showVal val="0"/>
          <c:showCatName val="0"/>
          <c:showSerName val="0"/>
          <c:showPercent val="0"/>
          <c:showBubbleSize val="0"/>
        </c:dLbls>
        <c:marker val="1"/>
        <c:smooth val="0"/>
        <c:axId val="959132080"/>
        <c:axId val="150935200"/>
      </c:lineChart>
      <c:catAx>
        <c:axId val="95913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n-US"/>
          </a:p>
        </c:txPr>
        <c:crossAx val="150935200"/>
        <c:crosses val="autoZero"/>
        <c:auto val="1"/>
        <c:lblAlgn val="ctr"/>
        <c:lblOffset val="100"/>
        <c:noMultiLvlLbl val="0"/>
      </c:catAx>
      <c:valAx>
        <c:axId val="150935200"/>
        <c:scaling>
          <c:orientation val="minMax"/>
          <c:max val="0.75000000000000011"/>
          <c:min val="0.45"/>
        </c:scaling>
        <c:delete val="1"/>
        <c:axPos val="l"/>
        <c:numFmt formatCode="0%" sourceLinked="1"/>
        <c:majorTickMark val="none"/>
        <c:minorTickMark val="none"/>
        <c:tickLblPos val="nextTo"/>
        <c:crossAx val="95913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SSPivots!$A$49</c:f>
              <c:strCache>
                <c:ptCount val="1"/>
                <c:pt idx="0">
                  <c:v>Pre</c:v>
                </c:pt>
              </c:strCache>
            </c:strRef>
          </c:tx>
          <c:spPr>
            <a:ln w="28575" cap="rnd">
              <a:noFill/>
              <a:round/>
            </a:ln>
            <a:effectLst/>
          </c:spPr>
          <c:marker>
            <c:symbol val="circle"/>
            <c:size val="20"/>
            <c:spPr>
              <a:solidFill>
                <a:schemeClr val="accent1">
                  <a:lumMod val="20000"/>
                  <a:lumOff val="80000"/>
                </a:schemeClr>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SSPivots!$B$48:$D$48</c15:sqref>
                  </c15:fullRef>
                </c:ext>
              </c:extLst>
              <c:f>SSPivots!$C$48</c:f>
              <c:strCache>
                <c:ptCount val="1"/>
                <c:pt idx="0">
                  <c:v>Mindset</c:v>
                </c:pt>
              </c:strCache>
            </c:strRef>
          </c:cat>
          <c:val>
            <c:numRef>
              <c:extLst>
                <c:ext xmlns:c15="http://schemas.microsoft.com/office/drawing/2012/chart" uri="{02D57815-91ED-43cb-92C2-25804820EDAC}">
                  <c15:fullRef>
                    <c15:sqref>SSPivots!$B$49:$D$49</c15:sqref>
                  </c15:fullRef>
                </c:ext>
              </c:extLst>
              <c:f>SSPivots!$C$49</c:f>
              <c:numCache>
                <c:formatCode>0.00</c:formatCode>
                <c:ptCount val="1"/>
                <c:pt idx="0">
                  <c:v>4.1096528973034987</c:v>
                </c:pt>
              </c:numCache>
            </c:numRef>
          </c:val>
          <c:smooth val="0"/>
          <c:extLst>
            <c:ext xmlns:c16="http://schemas.microsoft.com/office/drawing/2014/chart" uri="{C3380CC4-5D6E-409C-BE32-E72D297353CC}">
              <c16:uniqueId val="{00000000-70EA-4D2A-83AC-45A1D171BD66}"/>
            </c:ext>
          </c:extLst>
        </c:ser>
        <c:ser>
          <c:idx val="1"/>
          <c:order val="1"/>
          <c:tx>
            <c:strRef>
              <c:f>SSPivots!$A$50</c:f>
              <c:strCache>
                <c:ptCount val="1"/>
                <c:pt idx="0">
                  <c:v>Post</c:v>
                </c:pt>
              </c:strCache>
            </c:strRef>
          </c:tx>
          <c:spPr>
            <a:ln w="28575" cap="rnd">
              <a:noFill/>
              <a:round/>
            </a:ln>
            <a:effectLst/>
          </c:spPr>
          <c:marker>
            <c:symbol val="circle"/>
            <c:size val="20"/>
            <c:spPr>
              <a:solidFill>
                <a:schemeClr val="accent4">
                  <a:lumMod val="20000"/>
                  <a:lumOff val="80000"/>
                </a:schemeClr>
              </a:solidFill>
              <a:ln w="9525">
                <a:solidFill>
                  <a:schemeClr val="accent4">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0"/>
            <c:plus>
              <c:numLit>
                <c:formatCode>General</c:formatCode>
                <c:ptCount val="1"/>
                <c:pt idx="0">
                  <c:v>1</c:v>
                </c:pt>
              </c:numLit>
            </c:plus>
            <c:minus>
              <c:numRef>
                <c:extLst>
                  <c:ext xmlns:c15="http://schemas.microsoft.com/office/drawing/2012/chart" uri="{02D57815-91ED-43cb-92C2-25804820EDAC}">
                    <c15:fullRef>
                      <c15:sqref>SSPivots!$B$51:$D$51</c15:sqref>
                    </c15:fullRef>
                  </c:ext>
                </c:extLst>
                <c:f>SSPivots!$C$51</c:f>
                <c:numCache>
                  <c:formatCode>General</c:formatCode>
                  <c:ptCount val="1"/>
                  <c:pt idx="0">
                    <c:v>0.42783634538152704</c:v>
                  </c:pt>
                </c:numCache>
              </c:numRef>
            </c:minus>
            <c:spPr>
              <a:noFill/>
              <a:ln w="127000"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SSPivots!$B$48:$D$48</c15:sqref>
                  </c15:fullRef>
                </c:ext>
              </c:extLst>
              <c:f>SSPivots!$C$48</c:f>
              <c:strCache>
                <c:ptCount val="1"/>
                <c:pt idx="0">
                  <c:v>Mindset</c:v>
                </c:pt>
              </c:strCache>
            </c:strRef>
          </c:cat>
          <c:val>
            <c:numRef>
              <c:extLst>
                <c:ext xmlns:c15="http://schemas.microsoft.com/office/drawing/2012/chart" uri="{02D57815-91ED-43cb-92C2-25804820EDAC}">
                  <c15:fullRef>
                    <c15:sqref>SSPivots!$B$50:$D$50</c15:sqref>
                  </c15:fullRef>
                </c:ext>
              </c:extLst>
              <c:f>SSPivots!$C$50</c:f>
              <c:numCache>
                <c:formatCode>0.00</c:formatCode>
                <c:ptCount val="1"/>
                <c:pt idx="0">
                  <c:v>4.5374892426850257</c:v>
                </c:pt>
              </c:numCache>
            </c:numRef>
          </c:val>
          <c:smooth val="0"/>
          <c:extLst>
            <c:ext xmlns:c16="http://schemas.microsoft.com/office/drawing/2014/chart" uri="{C3380CC4-5D6E-409C-BE32-E72D297353CC}">
              <c16:uniqueId val="{00000001-70EA-4D2A-83AC-45A1D171BD66}"/>
            </c:ext>
          </c:extLst>
        </c:ser>
        <c:dLbls>
          <c:showLegendKey val="0"/>
          <c:showVal val="0"/>
          <c:showCatName val="0"/>
          <c:showSerName val="0"/>
          <c:showPercent val="0"/>
          <c:showBubbleSize val="0"/>
        </c:dLbls>
        <c:marker val="1"/>
        <c:smooth val="0"/>
        <c:axId val="959132080"/>
        <c:axId val="150935200"/>
      </c:lineChart>
      <c:catAx>
        <c:axId val="95913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4">
                    <a:lumMod val="75000"/>
                  </a:schemeClr>
                </a:solidFill>
                <a:latin typeface="+mn-lt"/>
                <a:ea typeface="+mn-ea"/>
                <a:cs typeface="+mn-cs"/>
              </a:defRPr>
            </a:pPr>
            <a:endParaRPr lang="en-US"/>
          </a:p>
        </c:txPr>
        <c:crossAx val="150935200"/>
        <c:crosses val="autoZero"/>
        <c:auto val="1"/>
        <c:lblAlgn val="ctr"/>
        <c:lblOffset val="100"/>
        <c:noMultiLvlLbl val="0"/>
      </c:catAx>
      <c:valAx>
        <c:axId val="150935200"/>
        <c:scaling>
          <c:orientation val="minMax"/>
          <c:max val="5"/>
          <c:min val="3.5"/>
        </c:scaling>
        <c:delete val="1"/>
        <c:axPos val="l"/>
        <c:numFmt formatCode="General" sourceLinked="0"/>
        <c:majorTickMark val="none"/>
        <c:minorTickMark val="none"/>
        <c:tickLblPos val="nextTo"/>
        <c:crossAx val="95913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SSPivots!$A$49</c:f>
              <c:strCache>
                <c:ptCount val="1"/>
                <c:pt idx="0">
                  <c:v>Pre</c:v>
                </c:pt>
              </c:strCache>
            </c:strRef>
          </c:tx>
          <c:spPr>
            <a:ln w="28575" cap="rnd">
              <a:noFill/>
              <a:round/>
            </a:ln>
            <a:effectLst/>
          </c:spPr>
          <c:marker>
            <c:symbol val="circle"/>
            <c:size val="20"/>
            <c:spPr>
              <a:solidFill>
                <a:schemeClr val="accent1">
                  <a:lumMod val="20000"/>
                  <a:lumOff val="80000"/>
                </a:schemeClr>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SSPivots!$B$48:$D$48</c15:sqref>
                  </c15:fullRef>
                </c:ext>
              </c:extLst>
              <c:f>SSPivots!$D$48</c:f>
              <c:strCache>
                <c:ptCount val="1"/>
                <c:pt idx="0">
                  <c:v>Efficacy</c:v>
                </c:pt>
              </c:strCache>
            </c:strRef>
          </c:cat>
          <c:val>
            <c:numRef>
              <c:extLst>
                <c:ext xmlns:c15="http://schemas.microsoft.com/office/drawing/2012/chart" uri="{02D57815-91ED-43cb-92C2-25804820EDAC}">
                  <c15:fullRef>
                    <c15:sqref>SSPivots!$B$49:$D$49</c15:sqref>
                  </c15:fullRef>
                </c:ext>
              </c:extLst>
              <c:f>SSPivots!$D$49</c:f>
              <c:numCache>
                <c:formatCode>0.00</c:formatCode>
                <c:ptCount val="1"/>
                <c:pt idx="0">
                  <c:v>3.9649598393574323</c:v>
                </c:pt>
              </c:numCache>
            </c:numRef>
          </c:val>
          <c:smooth val="0"/>
          <c:extLst>
            <c:ext xmlns:c16="http://schemas.microsoft.com/office/drawing/2014/chart" uri="{C3380CC4-5D6E-409C-BE32-E72D297353CC}">
              <c16:uniqueId val="{00000000-388F-4007-AAED-31B3DEEEC23D}"/>
            </c:ext>
          </c:extLst>
        </c:ser>
        <c:ser>
          <c:idx val="1"/>
          <c:order val="1"/>
          <c:tx>
            <c:strRef>
              <c:f>SSPivots!$A$50</c:f>
              <c:strCache>
                <c:ptCount val="1"/>
                <c:pt idx="0">
                  <c:v>Post</c:v>
                </c:pt>
              </c:strCache>
            </c:strRef>
          </c:tx>
          <c:spPr>
            <a:ln w="28575" cap="rnd">
              <a:noFill/>
              <a:round/>
            </a:ln>
            <a:effectLst/>
          </c:spPr>
          <c:marker>
            <c:symbol val="circle"/>
            <c:size val="20"/>
            <c:spPr>
              <a:solidFill>
                <a:schemeClr val="accent4">
                  <a:lumMod val="20000"/>
                  <a:lumOff val="80000"/>
                </a:schemeClr>
              </a:solidFill>
              <a:ln w="9525">
                <a:solidFill>
                  <a:schemeClr val="accent4">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0"/>
            <c:plus>
              <c:numLit>
                <c:formatCode>General</c:formatCode>
                <c:ptCount val="1"/>
                <c:pt idx="0">
                  <c:v>1</c:v>
                </c:pt>
              </c:numLit>
            </c:plus>
            <c:minus>
              <c:numRef>
                <c:extLst>
                  <c:ext xmlns:c15="http://schemas.microsoft.com/office/drawing/2012/chart" uri="{02D57815-91ED-43cb-92C2-25804820EDAC}">
                    <c15:fullRef>
                      <c15:sqref>SSPivots!$B$51:$D$51</c15:sqref>
                    </c15:fullRef>
                  </c:ext>
                </c:extLst>
                <c:f>SSPivots!$D$51</c:f>
                <c:numCache>
                  <c:formatCode>General</c:formatCode>
                  <c:ptCount val="1"/>
                  <c:pt idx="0">
                    <c:v>0.11330321285140466</c:v>
                  </c:pt>
                </c:numCache>
              </c:numRef>
            </c:minus>
            <c:spPr>
              <a:noFill/>
              <a:ln w="127000"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SSPivots!$B$48:$D$48</c15:sqref>
                  </c15:fullRef>
                </c:ext>
              </c:extLst>
              <c:f>SSPivots!$D$48</c:f>
              <c:strCache>
                <c:ptCount val="1"/>
                <c:pt idx="0">
                  <c:v>Efficacy</c:v>
                </c:pt>
              </c:strCache>
            </c:strRef>
          </c:cat>
          <c:val>
            <c:numRef>
              <c:extLst>
                <c:ext xmlns:c15="http://schemas.microsoft.com/office/drawing/2012/chart" uri="{02D57815-91ED-43cb-92C2-25804820EDAC}">
                  <c15:fullRef>
                    <c15:sqref>SSPivots!$B$50:$D$50</c15:sqref>
                  </c15:fullRef>
                </c:ext>
              </c:extLst>
              <c:f>SSPivots!$D$50</c:f>
              <c:numCache>
                <c:formatCode>0.00</c:formatCode>
                <c:ptCount val="1"/>
                <c:pt idx="0">
                  <c:v>4.078263052208837</c:v>
                </c:pt>
              </c:numCache>
            </c:numRef>
          </c:val>
          <c:smooth val="0"/>
          <c:extLst>
            <c:ext xmlns:c16="http://schemas.microsoft.com/office/drawing/2014/chart" uri="{C3380CC4-5D6E-409C-BE32-E72D297353CC}">
              <c16:uniqueId val="{00000001-388F-4007-AAED-31B3DEEEC23D}"/>
            </c:ext>
          </c:extLst>
        </c:ser>
        <c:dLbls>
          <c:showLegendKey val="0"/>
          <c:showVal val="0"/>
          <c:showCatName val="0"/>
          <c:showSerName val="0"/>
          <c:showPercent val="0"/>
          <c:showBubbleSize val="0"/>
        </c:dLbls>
        <c:marker val="1"/>
        <c:smooth val="0"/>
        <c:axId val="959132080"/>
        <c:axId val="150935200"/>
      </c:lineChart>
      <c:catAx>
        <c:axId val="95913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crossAx val="150935200"/>
        <c:crosses val="autoZero"/>
        <c:auto val="1"/>
        <c:lblAlgn val="ctr"/>
        <c:lblOffset val="100"/>
        <c:noMultiLvlLbl val="0"/>
      </c:catAx>
      <c:valAx>
        <c:axId val="150935200"/>
        <c:scaling>
          <c:orientation val="minMax"/>
          <c:max val="4.5"/>
          <c:min val="3.5"/>
        </c:scaling>
        <c:delete val="1"/>
        <c:axPos val="l"/>
        <c:numFmt formatCode="General" sourceLinked="0"/>
        <c:majorTickMark val="out"/>
        <c:minorTickMark val="none"/>
        <c:tickLblPos val="nextTo"/>
        <c:crossAx val="95913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2">
                    <a:lumMod val="50000"/>
                  </a:schemeClr>
                </a:solidFill>
                <a:latin typeface="+mn-lt"/>
                <a:ea typeface="+mn-ea"/>
                <a:cs typeface="+mn-cs"/>
              </a:defRPr>
            </a:pPr>
            <a:r>
              <a:rPr lang="en-US">
                <a:solidFill>
                  <a:sysClr val="windowText" lastClr="000000"/>
                </a:solidFill>
              </a:rPr>
              <a:t>Most</a:t>
            </a:r>
            <a:r>
              <a:rPr lang="en-US" baseline="0">
                <a:solidFill>
                  <a:sysClr val="windowText" lastClr="000000"/>
                </a:solidFill>
              </a:rPr>
              <a:t> s</a:t>
            </a:r>
            <a:r>
              <a:rPr lang="en-US">
                <a:solidFill>
                  <a:sysClr val="windowText" lastClr="000000"/>
                </a:solidFill>
              </a:rPr>
              <a:t>tudents spend less than</a:t>
            </a:r>
            <a:r>
              <a:rPr lang="en-US">
                <a:solidFill>
                  <a:schemeClr val="tx2">
                    <a:lumMod val="50000"/>
                  </a:schemeClr>
                </a:solidFill>
              </a:rPr>
              <a:t> </a:t>
            </a:r>
            <a:r>
              <a:rPr lang="en-US">
                <a:solidFill>
                  <a:schemeClr val="accent4">
                    <a:lumMod val="50000"/>
                  </a:schemeClr>
                </a:solidFill>
              </a:rPr>
              <a:t>1</a:t>
            </a:r>
            <a:r>
              <a:rPr lang="en-US" baseline="0">
                <a:solidFill>
                  <a:schemeClr val="accent4">
                    <a:lumMod val="50000"/>
                  </a:schemeClr>
                </a:solidFill>
              </a:rPr>
              <a:t> hr </a:t>
            </a:r>
            <a:r>
              <a:rPr lang="en-US" baseline="0">
                <a:solidFill>
                  <a:sysClr val="windowText" lastClr="000000"/>
                </a:solidFill>
              </a:rPr>
              <a:t>on homework</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lumMod val="50000"/>
                </a:schemeClr>
              </a:solidFill>
              <a:latin typeface="+mn-lt"/>
              <a:ea typeface="+mn-ea"/>
              <a:cs typeface="+mn-cs"/>
            </a:defRPr>
          </a:pPr>
          <a:endParaRPr lang="en-US"/>
        </a:p>
      </c:txPr>
    </c:title>
    <c:autoTitleDeleted val="0"/>
    <c:plotArea>
      <c:layout>
        <c:manualLayout>
          <c:layoutTarget val="inner"/>
          <c:xMode val="edge"/>
          <c:yMode val="edge"/>
          <c:x val="0.27912938660389819"/>
          <c:y val="0.28498806930179477"/>
          <c:w val="0.71182294787191069"/>
          <c:h val="0.65227078485715273"/>
        </c:manualLayout>
      </c:layout>
      <c:barChart>
        <c:barDir val="bar"/>
        <c:grouping val="stacked"/>
        <c:varyColors val="0"/>
        <c:ser>
          <c:idx val="0"/>
          <c:order val="0"/>
          <c:tx>
            <c:strRef>
              <c:f>PSPivots!$L$34</c:f>
              <c:strCache>
                <c:ptCount val="1"/>
                <c:pt idx="0">
                  <c:v>None</c:v>
                </c:pt>
              </c:strCache>
            </c:strRef>
          </c:tx>
          <c:spPr>
            <a:solidFill>
              <a:schemeClr val="accent4">
                <a:lumMod val="5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9EEF-4489-B8A7-389CCD8E69C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PSPivots!$L$35:$L$36</c:f>
              <c:numCache>
                <c:formatCode>0%</c:formatCode>
                <c:ptCount val="2"/>
                <c:pt idx="0">
                  <c:v>2.7857829010566763E-2</c:v>
                </c:pt>
                <c:pt idx="1">
                  <c:v>8.9337175792507204E-2</c:v>
                </c:pt>
              </c:numCache>
            </c:numRef>
          </c:val>
          <c:extLst>
            <c:ext xmlns:c16="http://schemas.microsoft.com/office/drawing/2014/chart" uri="{C3380CC4-5D6E-409C-BE32-E72D297353CC}">
              <c16:uniqueId val="{00000000-9EEF-4489-B8A7-389CCD8E69C3}"/>
            </c:ext>
          </c:extLst>
        </c:ser>
        <c:ser>
          <c:idx val="1"/>
          <c:order val="1"/>
          <c:tx>
            <c:strRef>
              <c:f>PSPivots!$M$34</c:f>
              <c:strCache>
                <c:ptCount val="1"/>
                <c:pt idx="0">
                  <c:v>&lt;20 min</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PSPivots!$M$35:$M$36</c:f>
              <c:numCache>
                <c:formatCode>0%</c:formatCode>
                <c:ptCount val="2"/>
                <c:pt idx="0">
                  <c:v>0.32853025936599423</c:v>
                </c:pt>
                <c:pt idx="1">
                  <c:v>0.33429394812680113</c:v>
                </c:pt>
              </c:numCache>
            </c:numRef>
          </c:val>
          <c:extLst>
            <c:ext xmlns:c16="http://schemas.microsoft.com/office/drawing/2014/chart" uri="{C3380CC4-5D6E-409C-BE32-E72D297353CC}">
              <c16:uniqueId val="{00000001-9EEF-4489-B8A7-389CCD8E69C3}"/>
            </c:ext>
          </c:extLst>
        </c:ser>
        <c:ser>
          <c:idx val="2"/>
          <c:order val="2"/>
          <c:tx>
            <c:strRef>
              <c:f>PSPivots!$N$34</c:f>
              <c:strCache>
                <c:ptCount val="1"/>
                <c:pt idx="0">
                  <c:v>21 - 40 min</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PSPivots!$N$35:$N$36</c:f>
              <c:numCache>
                <c:formatCode>0%</c:formatCode>
                <c:ptCount val="2"/>
                <c:pt idx="0">
                  <c:v>0.2814601344860711</c:v>
                </c:pt>
                <c:pt idx="1">
                  <c:v>0.26609029779058596</c:v>
                </c:pt>
              </c:numCache>
            </c:numRef>
          </c:val>
          <c:extLst>
            <c:ext xmlns:c16="http://schemas.microsoft.com/office/drawing/2014/chart" uri="{C3380CC4-5D6E-409C-BE32-E72D297353CC}">
              <c16:uniqueId val="{00000002-9EEF-4489-B8A7-389CCD8E69C3}"/>
            </c:ext>
          </c:extLst>
        </c:ser>
        <c:ser>
          <c:idx val="3"/>
          <c:order val="3"/>
          <c:tx>
            <c:strRef>
              <c:f>PSPivots!$O$34</c:f>
              <c:strCache>
                <c:ptCount val="1"/>
                <c:pt idx="0">
                  <c:v>41 min - 1 hr</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PSPivots!$O$35:$O$36</c:f>
              <c:numCache>
                <c:formatCode>0%</c:formatCode>
                <c:ptCount val="2"/>
                <c:pt idx="0">
                  <c:v>0.18635926993275698</c:v>
                </c:pt>
                <c:pt idx="1">
                  <c:v>0.1690682036503362</c:v>
                </c:pt>
              </c:numCache>
            </c:numRef>
          </c:val>
          <c:extLst>
            <c:ext xmlns:c16="http://schemas.microsoft.com/office/drawing/2014/chart" uri="{C3380CC4-5D6E-409C-BE32-E72D297353CC}">
              <c16:uniqueId val="{00000003-9EEF-4489-B8A7-389CCD8E69C3}"/>
            </c:ext>
          </c:extLst>
        </c:ser>
        <c:ser>
          <c:idx val="4"/>
          <c:order val="4"/>
          <c:tx>
            <c:strRef>
              <c:f>PSPivots!$P$34</c:f>
              <c:strCache>
                <c:ptCount val="1"/>
                <c:pt idx="0">
                  <c:v>1 - 1.5 hrs</c:v>
                </c:pt>
              </c:strCache>
            </c:strRef>
          </c:tx>
          <c:spPr>
            <a:solidFill>
              <a:schemeClr val="accent1">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2">
                        <a:lumMod val="5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PSPivots!$P$35:$P$36</c:f>
              <c:numCache>
                <c:formatCode>0%</c:formatCode>
                <c:ptCount val="2"/>
                <c:pt idx="0">
                  <c:v>9.9903938520653213E-2</c:v>
                </c:pt>
                <c:pt idx="1">
                  <c:v>8.1652257444764648E-2</c:v>
                </c:pt>
              </c:numCache>
            </c:numRef>
          </c:val>
          <c:extLst>
            <c:ext xmlns:c16="http://schemas.microsoft.com/office/drawing/2014/chart" uri="{C3380CC4-5D6E-409C-BE32-E72D297353CC}">
              <c16:uniqueId val="{00000004-9EEF-4489-B8A7-389CCD8E69C3}"/>
            </c:ext>
          </c:extLst>
        </c:ser>
        <c:ser>
          <c:idx val="5"/>
          <c:order val="5"/>
          <c:tx>
            <c:strRef>
              <c:f>PSPivots!$Q$34</c:f>
              <c:strCache>
                <c:ptCount val="1"/>
                <c:pt idx="0">
                  <c:v>1.5 - 2 hrs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2">
                        <a:lumMod val="5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PSPivots!$K$35:$K$36</c:f>
              <c:strCache>
                <c:ptCount val="2"/>
                <c:pt idx="0">
                  <c:v>Time on ALL homework</c:v>
                </c:pt>
                <c:pt idx="1">
                  <c:v>Time on MATH homework</c:v>
                </c:pt>
              </c:strCache>
            </c:strRef>
          </c:cat>
          <c:val>
            <c:numRef>
              <c:f>PSPivots!$Q$35:$Q$36</c:f>
              <c:numCache>
                <c:formatCode>0%</c:formatCode>
                <c:ptCount val="2"/>
                <c:pt idx="0">
                  <c:v>5.1873198847262249E-2</c:v>
                </c:pt>
                <c:pt idx="1">
                  <c:v>5.9558117195004805E-2</c:v>
                </c:pt>
              </c:numCache>
            </c:numRef>
          </c:val>
          <c:extLst>
            <c:ext xmlns:c16="http://schemas.microsoft.com/office/drawing/2014/chart" uri="{C3380CC4-5D6E-409C-BE32-E72D297353CC}">
              <c16:uniqueId val="{00000005-9EEF-4489-B8A7-389CCD8E69C3}"/>
            </c:ext>
          </c:extLst>
        </c:ser>
        <c:ser>
          <c:idx val="6"/>
          <c:order val="6"/>
          <c:tx>
            <c:strRef>
              <c:f>PSPivots!$R$34</c:f>
              <c:strCache>
                <c:ptCount val="1"/>
                <c:pt idx="0">
                  <c:v>2+ hrs</c:v>
                </c:pt>
              </c:strCache>
            </c:strRef>
          </c:tx>
          <c:spPr>
            <a:solidFill>
              <a:schemeClr val="accent1">
                <a:shade val="47000"/>
              </a:schemeClr>
            </a:solidFill>
            <a:ln>
              <a:noFill/>
            </a:ln>
            <a:effectLst/>
          </c:spPr>
          <c:invertIfNegative val="0"/>
          <c:dLbls>
            <c:delete val="1"/>
          </c:dLbls>
          <c:cat>
            <c:strRef>
              <c:f>PSPivots!$K$35:$K$36</c:f>
              <c:strCache>
                <c:ptCount val="2"/>
                <c:pt idx="0">
                  <c:v>Time on ALL homework</c:v>
                </c:pt>
                <c:pt idx="1">
                  <c:v>Time on MATH homework</c:v>
                </c:pt>
              </c:strCache>
            </c:strRef>
          </c:cat>
          <c:val>
            <c:numRef>
              <c:f>PSPivots!$R$35:$R$36</c:f>
              <c:numCache>
                <c:formatCode>0%</c:formatCode>
                <c:ptCount val="2"/>
                <c:pt idx="0">
                  <c:v>2.4015369836695485E-2</c:v>
                </c:pt>
                <c:pt idx="1">
                  <c:v>0</c:v>
                </c:pt>
              </c:numCache>
            </c:numRef>
          </c:val>
          <c:extLst>
            <c:ext xmlns:c16="http://schemas.microsoft.com/office/drawing/2014/chart" uri="{C3380CC4-5D6E-409C-BE32-E72D297353CC}">
              <c16:uniqueId val="{00000006-9EEF-4489-B8A7-389CCD8E69C3}"/>
            </c:ext>
          </c:extLst>
        </c:ser>
        <c:dLbls>
          <c:dLblPos val="ctr"/>
          <c:showLegendKey val="0"/>
          <c:showVal val="1"/>
          <c:showCatName val="0"/>
          <c:showSerName val="0"/>
          <c:showPercent val="0"/>
          <c:showBubbleSize val="0"/>
        </c:dLbls>
        <c:gapWidth val="75"/>
        <c:overlap val="100"/>
        <c:axId val="894385280"/>
        <c:axId val="491446480"/>
      </c:barChart>
      <c:catAx>
        <c:axId val="894385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91446480"/>
        <c:crosses val="autoZero"/>
        <c:auto val="1"/>
        <c:lblAlgn val="ctr"/>
        <c:lblOffset val="100"/>
        <c:noMultiLvlLbl val="0"/>
      </c:catAx>
      <c:valAx>
        <c:axId val="491446480"/>
        <c:scaling>
          <c:orientation val="minMax"/>
          <c:max val="1"/>
          <c:min val="0"/>
        </c:scaling>
        <c:delete val="1"/>
        <c:axPos val="b"/>
        <c:numFmt formatCode="0%" sourceLinked="1"/>
        <c:majorTickMark val="none"/>
        <c:minorTickMark val="none"/>
        <c:tickLblPos val="nextTo"/>
        <c:crossAx val="894385280"/>
        <c:crosses val="autoZero"/>
        <c:crossBetween val="between"/>
      </c:valAx>
      <c:spPr>
        <a:noFill/>
        <a:ln w="25400">
          <a:noFill/>
        </a:ln>
        <a:effectLst/>
      </c:spPr>
    </c:plotArea>
    <c:legend>
      <c:legendPos val="t"/>
      <c:layout>
        <c:manualLayout>
          <c:xMode val="edge"/>
          <c:yMode val="edge"/>
          <c:x val="0.21609886035035125"/>
          <c:y val="0.17162555257793355"/>
          <c:w val="0.78042241911778854"/>
          <c:h val="0.104094612031119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rPr>
              <a:t>More parents agreed their</a:t>
            </a:r>
            <a:r>
              <a:rPr lang="en-US">
                <a:solidFill>
                  <a:schemeClr val="tx2">
                    <a:lumMod val="50000"/>
                  </a:schemeClr>
                </a:solidFill>
              </a:rPr>
              <a:t> </a:t>
            </a:r>
            <a:r>
              <a:rPr lang="en-US">
                <a:solidFill>
                  <a:schemeClr val="accent4">
                    <a:lumMod val="50000"/>
                  </a:schemeClr>
                </a:solidFill>
              </a:rPr>
              <a:t>child feels successful in math</a:t>
            </a:r>
            <a:r>
              <a:rPr lang="en-US"/>
              <a:t> </a:t>
            </a:r>
            <a:r>
              <a:rPr lang="en-US">
                <a:solidFill>
                  <a:sysClr val="windowText" lastClr="000000"/>
                </a:solidFill>
              </a:rPr>
              <a:t>than</a:t>
            </a:r>
            <a:r>
              <a:rPr lang="en-US"/>
              <a:t> </a:t>
            </a:r>
            <a:r>
              <a:rPr lang="en-US">
                <a:solidFill>
                  <a:schemeClr val="accent1">
                    <a:lumMod val="75000"/>
                  </a:schemeClr>
                </a:solidFill>
              </a:rPr>
              <a:t>they understand the curriculum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8227034120734918"/>
          <c:y val="0.24861570875069189"/>
          <c:w val="0.49184092012682212"/>
          <c:h val="0.74125004179701648"/>
        </c:manualLayout>
      </c:layout>
      <c:barChart>
        <c:barDir val="bar"/>
        <c:grouping val="percentStacked"/>
        <c:varyColors val="0"/>
        <c:ser>
          <c:idx val="0"/>
          <c:order val="0"/>
          <c:tx>
            <c:strRef>
              <c:f>PSPivots!$K$4</c:f>
              <c:strCache>
                <c:ptCount val="1"/>
                <c:pt idx="0">
                  <c:v>BL</c:v>
                </c:pt>
              </c:strCache>
            </c:strRef>
          </c:tx>
          <c:spPr>
            <a:noFill/>
            <a:ln>
              <a:noFill/>
            </a:ln>
            <a:effectLst/>
          </c:spPr>
          <c:invertIfNegative val="0"/>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PSPivots!$K$5:$K$10</c:f>
              <c:numCache>
                <c:formatCode>0%</c:formatCode>
                <c:ptCount val="6"/>
                <c:pt idx="0">
                  <c:v>0.44572526416906821</c:v>
                </c:pt>
                <c:pt idx="1">
                  <c:v>0.4908741594620557</c:v>
                </c:pt>
                <c:pt idx="2">
                  <c:v>0.53794428434197883</c:v>
                </c:pt>
                <c:pt idx="3">
                  <c:v>0.60518731988472618</c:v>
                </c:pt>
                <c:pt idx="4">
                  <c:v>0.6195965417867435</c:v>
                </c:pt>
                <c:pt idx="5">
                  <c:v>0.68876080691642649</c:v>
                </c:pt>
              </c:numCache>
            </c:numRef>
          </c:val>
          <c:extLst>
            <c:ext xmlns:c16="http://schemas.microsoft.com/office/drawing/2014/chart" uri="{C3380CC4-5D6E-409C-BE32-E72D297353CC}">
              <c16:uniqueId val="{00000000-F646-48B3-86D1-F4315DC850C0}"/>
            </c:ext>
          </c:extLst>
        </c:ser>
        <c:ser>
          <c:idx val="1"/>
          <c:order val="1"/>
          <c:tx>
            <c:strRef>
              <c:f>PSPivots!$L$4</c:f>
              <c:strCache>
                <c:ptCount val="1"/>
                <c:pt idx="0">
                  <c:v>Strongly Disagree</c:v>
                </c:pt>
              </c:strCache>
            </c:strRef>
          </c:tx>
          <c:spPr>
            <a:solidFill>
              <a:schemeClr val="accent1">
                <a:lumMod val="50000"/>
              </a:schemeClr>
            </a:solidFill>
            <a:ln>
              <a:noFill/>
            </a:ln>
            <a:effectLst/>
          </c:spPr>
          <c:invertIfNegative val="0"/>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PSPivots!$L$5:$L$10</c:f>
              <c:numCache>
                <c:formatCode>0%</c:formatCode>
                <c:ptCount val="6"/>
                <c:pt idx="0">
                  <c:v>6.6282420749279536E-2</c:v>
                </c:pt>
                <c:pt idx="1">
                  <c:v>8.3573487031700283E-2</c:v>
                </c:pt>
                <c:pt idx="2">
                  <c:v>8.1652257444764648E-2</c:v>
                </c:pt>
                <c:pt idx="3">
                  <c:v>4.9951969260326606E-2</c:v>
                </c:pt>
                <c:pt idx="4">
                  <c:v>5.3794428434197884E-2</c:v>
                </c:pt>
                <c:pt idx="5">
                  <c:v>5.0912584053794431E-2</c:v>
                </c:pt>
              </c:numCache>
            </c:numRef>
          </c:val>
          <c:extLst>
            <c:ext xmlns:c16="http://schemas.microsoft.com/office/drawing/2014/chart" uri="{C3380CC4-5D6E-409C-BE32-E72D297353CC}">
              <c16:uniqueId val="{00000001-F646-48B3-86D1-F4315DC850C0}"/>
            </c:ext>
          </c:extLst>
        </c:ser>
        <c:ser>
          <c:idx val="2"/>
          <c:order val="2"/>
          <c:tx>
            <c:strRef>
              <c:f>PSPivots!$M$4</c:f>
              <c:strCache>
                <c:ptCount val="1"/>
                <c:pt idx="0">
                  <c:v>Disagree</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PSPivots!$M$5:$M$10</c:f>
              <c:numCache>
                <c:formatCode>0%</c:formatCode>
                <c:ptCount val="6"/>
                <c:pt idx="0">
                  <c:v>0.18635926993275698</c:v>
                </c:pt>
                <c:pt idx="1">
                  <c:v>0.17771373679154659</c:v>
                </c:pt>
                <c:pt idx="2">
                  <c:v>0.19020172910662825</c:v>
                </c:pt>
                <c:pt idx="3">
                  <c:v>0.14601344860710855</c:v>
                </c:pt>
                <c:pt idx="4">
                  <c:v>0.15658021133525457</c:v>
                </c:pt>
                <c:pt idx="5">
                  <c:v>0.10951008645533142</c:v>
                </c:pt>
              </c:numCache>
            </c:numRef>
          </c:val>
          <c:extLst>
            <c:ext xmlns:c16="http://schemas.microsoft.com/office/drawing/2014/chart" uri="{C3380CC4-5D6E-409C-BE32-E72D297353CC}">
              <c16:uniqueId val="{00000002-F646-48B3-86D1-F4315DC850C0}"/>
            </c:ext>
          </c:extLst>
        </c:ser>
        <c:ser>
          <c:idx val="3"/>
          <c:order val="3"/>
          <c:tx>
            <c:strRef>
              <c:f>PSPivots!$N$4</c:f>
              <c:strCache>
                <c:ptCount val="1"/>
                <c:pt idx="0">
                  <c:v>Neutral</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PSPivots!$N$5:$N$10</c:f>
              <c:numCache>
                <c:formatCode>0%</c:formatCode>
                <c:ptCount val="6"/>
                <c:pt idx="0">
                  <c:v>0.30163304514889527</c:v>
                </c:pt>
                <c:pt idx="1">
                  <c:v>0.2478386167146974</c:v>
                </c:pt>
                <c:pt idx="2">
                  <c:v>0.19020172910662825</c:v>
                </c:pt>
                <c:pt idx="3">
                  <c:v>0.19884726224783861</c:v>
                </c:pt>
                <c:pt idx="4">
                  <c:v>0.17002881844380405</c:v>
                </c:pt>
                <c:pt idx="5">
                  <c:v>0.15081652257444764</c:v>
                </c:pt>
              </c:numCache>
            </c:numRef>
          </c:val>
          <c:extLst>
            <c:ext xmlns:c16="http://schemas.microsoft.com/office/drawing/2014/chart" uri="{C3380CC4-5D6E-409C-BE32-E72D297353CC}">
              <c16:uniqueId val="{00000003-F646-48B3-86D1-F4315DC850C0}"/>
            </c:ext>
          </c:extLst>
        </c:ser>
        <c:ser>
          <c:idx val="4"/>
          <c:order val="4"/>
          <c:tx>
            <c:strRef>
              <c:f>PSPivots!$O$4</c:f>
              <c:strCache>
                <c:ptCount val="1"/>
                <c:pt idx="0">
                  <c:v>Agree</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PSPivots!$O$5:$O$10</c:f>
              <c:numCache>
                <c:formatCode>0%</c:formatCode>
                <c:ptCount val="6"/>
                <c:pt idx="0">
                  <c:v>0.30355427473583091</c:v>
                </c:pt>
                <c:pt idx="1">
                  <c:v>0.30931796349663787</c:v>
                </c:pt>
                <c:pt idx="2">
                  <c:v>0.34486071085494718</c:v>
                </c:pt>
                <c:pt idx="3">
                  <c:v>0.36983669548511044</c:v>
                </c:pt>
                <c:pt idx="4">
                  <c:v>0.36119116234390009</c:v>
                </c:pt>
                <c:pt idx="5">
                  <c:v>0.40922190201729108</c:v>
                </c:pt>
              </c:numCache>
            </c:numRef>
          </c:val>
          <c:extLst>
            <c:ext xmlns:c16="http://schemas.microsoft.com/office/drawing/2014/chart" uri="{C3380CC4-5D6E-409C-BE32-E72D297353CC}">
              <c16:uniqueId val="{00000004-F646-48B3-86D1-F4315DC850C0}"/>
            </c:ext>
          </c:extLst>
        </c:ser>
        <c:ser>
          <c:idx val="5"/>
          <c:order val="5"/>
          <c:tx>
            <c:strRef>
              <c:f>PSPivots!$P$4</c:f>
              <c:strCache>
                <c:ptCount val="1"/>
                <c:pt idx="0">
                  <c:v>Strongly Agree</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PSPivots!$P$5:$P$10</c:f>
              <c:numCache>
                <c:formatCode>0%</c:formatCode>
                <c:ptCount val="6"/>
                <c:pt idx="0">
                  <c:v>0.14217098943323728</c:v>
                </c:pt>
                <c:pt idx="1">
                  <c:v>0.18155619596541786</c:v>
                </c:pt>
                <c:pt idx="2">
                  <c:v>0.1930835734870317</c:v>
                </c:pt>
                <c:pt idx="3">
                  <c:v>0.23535062439961577</c:v>
                </c:pt>
                <c:pt idx="4">
                  <c:v>0.25840537944284342</c:v>
                </c:pt>
                <c:pt idx="5">
                  <c:v>0.27953890489913547</c:v>
                </c:pt>
              </c:numCache>
            </c:numRef>
          </c:val>
          <c:extLst>
            <c:ext xmlns:c16="http://schemas.microsoft.com/office/drawing/2014/chart" uri="{C3380CC4-5D6E-409C-BE32-E72D297353CC}">
              <c16:uniqueId val="{00000005-F646-48B3-86D1-F4315DC850C0}"/>
            </c:ext>
          </c:extLst>
        </c:ser>
        <c:ser>
          <c:idx val="6"/>
          <c:order val="6"/>
          <c:tx>
            <c:strRef>
              <c:f>PSPivots!$Q$4</c:f>
              <c:strCache>
                <c:ptCount val="1"/>
                <c:pt idx="0">
                  <c:v>BH</c:v>
                </c:pt>
              </c:strCache>
            </c:strRef>
          </c:tx>
          <c:spPr>
            <a:noFill/>
            <a:ln>
              <a:noFill/>
            </a:ln>
            <a:effectLst/>
          </c:spPr>
          <c:invertIfNegative val="0"/>
          <c:cat>
            <c:strRef>
              <c:f>PSPivots!$J$5:$J$10</c:f>
              <c:strCache>
                <c:ptCount val="6"/>
                <c:pt idx="0">
                  <c:v>I understand my district's math curriculum.</c:v>
                </c:pt>
                <c:pt idx="1">
                  <c:v>I feel there is sufficient communication about math between my child's teachers and home.</c:v>
                </c:pt>
                <c:pt idx="2">
                  <c:v>I feel I have the necessary materials to assist my child with his/her math homework.</c:v>
                </c:pt>
                <c:pt idx="3">
                  <c:v>I understand the math content in my child's class.</c:v>
                </c:pt>
                <c:pt idx="4">
                  <c:v>I feel comfortable helping my child in math.</c:v>
                </c:pt>
                <c:pt idx="5">
                  <c:v>My child feels successful in math.</c:v>
                </c:pt>
              </c:strCache>
            </c:strRef>
          </c:cat>
          <c:val>
            <c:numRef>
              <c:f>PSPivots!$Q$5:$Q$10</c:f>
              <c:numCache>
                <c:formatCode>0%</c:formatCode>
                <c:ptCount val="6"/>
                <c:pt idx="0">
                  <c:v>0.55427473583093179</c:v>
                </c:pt>
                <c:pt idx="1">
                  <c:v>0.5091258405379443</c:v>
                </c:pt>
                <c:pt idx="2">
                  <c:v>0.46205571565802117</c:v>
                </c:pt>
                <c:pt idx="3">
                  <c:v>0.39481268011527382</c:v>
                </c:pt>
                <c:pt idx="4">
                  <c:v>0.3804034582132565</c:v>
                </c:pt>
                <c:pt idx="5">
                  <c:v>0.3112391930835734</c:v>
                </c:pt>
              </c:numCache>
            </c:numRef>
          </c:val>
          <c:extLst>
            <c:ext xmlns:c16="http://schemas.microsoft.com/office/drawing/2014/chart" uri="{C3380CC4-5D6E-409C-BE32-E72D297353CC}">
              <c16:uniqueId val="{00000006-F646-48B3-86D1-F4315DC850C0}"/>
            </c:ext>
          </c:extLst>
        </c:ser>
        <c:dLbls>
          <c:showLegendKey val="0"/>
          <c:showVal val="0"/>
          <c:showCatName val="0"/>
          <c:showSerName val="0"/>
          <c:showPercent val="0"/>
          <c:showBubbleSize val="0"/>
        </c:dLbls>
        <c:gapWidth val="75"/>
        <c:overlap val="100"/>
        <c:axId val="478604096"/>
        <c:axId val="489218960"/>
      </c:barChart>
      <c:catAx>
        <c:axId val="478604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89218960"/>
        <c:crosses val="autoZero"/>
        <c:auto val="1"/>
        <c:lblAlgn val="ctr"/>
        <c:lblOffset val="100"/>
        <c:noMultiLvlLbl val="0"/>
      </c:catAx>
      <c:valAx>
        <c:axId val="489218960"/>
        <c:scaling>
          <c:orientation val="minMax"/>
          <c:max val="1"/>
        </c:scaling>
        <c:delete val="1"/>
        <c:axPos val="b"/>
        <c:numFmt formatCode="0%" sourceLinked="1"/>
        <c:majorTickMark val="none"/>
        <c:minorTickMark val="none"/>
        <c:tickLblPos val="nextTo"/>
        <c:crossAx val="478604096"/>
        <c:crosses val="autoZero"/>
        <c:crossBetween val="between"/>
      </c:valAx>
      <c:spPr>
        <a:noFill/>
        <a:ln>
          <a:noFill/>
        </a:ln>
        <a:effectLst/>
      </c:spPr>
    </c:plotArea>
    <c:legend>
      <c:legendPos val="b"/>
      <c:legendEntry>
        <c:idx val="0"/>
        <c:delete val="1"/>
      </c:legendEntry>
      <c:legendEntry>
        <c:idx val="2"/>
        <c:delete val="1"/>
      </c:legendEntry>
      <c:legendEntry>
        <c:idx val="4"/>
        <c:delete val="1"/>
      </c:legendEntry>
      <c:legendEntry>
        <c:idx val="6"/>
        <c:delete val="1"/>
      </c:legendEntry>
      <c:layout>
        <c:manualLayout>
          <c:xMode val="edge"/>
          <c:yMode val="edge"/>
          <c:x val="0.46893211677066621"/>
          <c:y val="0.2046754869926973"/>
          <c:w val="0.52383184990414466"/>
          <c:h val="5.39277142886322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2">
                    <a:lumMod val="50000"/>
                  </a:schemeClr>
                </a:solidFill>
              </a:rPr>
              <a:t>ALL teachers</a:t>
            </a:r>
            <a:r>
              <a:rPr lang="en-US" baseline="0">
                <a:solidFill>
                  <a:schemeClr val="tx2">
                    <a:lumMod val="50000"/>
                  </a:schemeClr>
                </a:solidFill>
              </a:rPr>
              <a:t> agreed they will</a:t>
            </a:r>
            <a:r>
              <a:rPr lang="en-US" baseline="0"/>
              <a:t> </a:t>
            </a:r>
            <a:r>
              <a:rPr lang="en-US" baseline="0">
                <a:solidFill>
                  <a:schemeClr val="accent1">
                    <a:lumMod val="75000"/>
                  </a:schemeClr>
                </a:solidFill>
              </a:rPr>
              <a:t>IMPLEMENT, IMPROVE</a:t>
            </a:r>
            <a:r>
              <a:rPr lang="en-US" baseline="0"/>
              <a:t> </a:t>
            </a:r>
            <a:r>
              <a:rPr lang="en-US" baseline="0">
                <a:solidFill>
                  <a:schemeClr val="tx2">
                    <a:lumMod val="50000"/>
                  </a:schemeClr>
                </a:solidFill>
              </a:rPr>
              <a:t>and</a:t>
            </a:r>
            <a:r>
              <a:rPr lang="en-US" baseline="0"/>
              <a:t> </a:t>
            </a:r>
            <a:r>
              <a:rPr lang="en-US" baseline="0">
                <a:solidFill>
                  <a:schemeClr val="accent1">
                    <a:lumMod val="75000"/>
                  </a:schemeClr>
                </a:solidFill>
              </a:rPr>
              <a:t>INTEGRATE</a:t>
            </a:r>
            <a:endParaRPr lang="en-US">
              <a:solidFill>
                <a:schemeClr val="accent1">
                  <a:lumMod val="75000"/>
                </a:schemeClr>
              </a:solidFill>
            </a:endParaRPr>
          </a:p>
        </c:rich>
      </c:tx>
      <c:layout>
        <c:manualLayout>
          <c:xMode val="edge"/>
          <c:yMode val="edge"/>
          <c:x val="0.18276315558129771"/>
          <c:y val="2.65780730897009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TSPivots!$J$2</c:f>
              <c:strCache>
                <c:ptCount val="1"/>
                <c:pt idx="0">
                  <c:v>BL</c:v>
                </c:pt>
              </c:strCache>
            </c:strRef>
          </c:tx>
          <c:spPr>
            <a:noFill/>
            <a:ln>
              <a:noFill/>
            </a:ln>
            <a:effectLst/>
          </c:spPr>
          <c:invertIfNegative val="0"/>
          <c:dLbls>
            <c:delete val="1"/>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TSPivots!$J$3:$J$8</c:f>
              <c:numCache>
                <c:formatCode>0%</c:formatCode>
                <c:ptCount val="6"/>
                <c:pt idx="0">
                  <c:v>0.90909090909090906</c:v>
                </c:pt>
                <c:pt idx="1">
                  <c:v>0.94318181818181823</c:v>
                </c:pt>
                <c:pt idx="2">
                  <c:v>0.96590909090909094</c:v>
                </c:pt>
                <c:pt idx="3">
                  <c:v>1</c:v>
                </c:pt>
                <c:pt idx="4">
                  <c:v>1</c:v>
                </c:pt>
                <c:pt idx="5">
                  <c:v>1</c:v>
                </c:pt>
              </c:numCache>
            </c:numRef>
          </c:val>
          <c:extLst>
            <c:ext xmlns:c16="http://schemas.microsoft.com/office/drawing/2014/chart" uri="{C3380CC4-5D6E-409C-BE32-E72D297353CC}">
              <c16:uniqueId val="{00000000-D8FE-4155-86B6-0C49A4903BEF}"/>
            </c:ext>
          </c:extLst>
        </c:ser>
        <c:ser>
          <c:idx val="1"/>
          <c:order val="1"/>
          <c:tx>
            <c:strRef>
              <c:f>TSPivots!$K$2</c:f>
              <c:strCache>
                <c:ptCount val="1"/>
                <c:pt idx="0">
                  <c:v>Strongly Disagree</c:v>
                </c:pt>
              </c:strCache>
            </c:strRef>
          </c:tx>
          <c:spPr>
            <a:solidFill>
              <a:schemeClr val="accent1">
                <a:lumMod val="50000"/>
              </a:schemeClr>
            </a:solidFill>
            <a:ln>
              <a:noFill/>
            </a:ln>
            <a:effectLst/>
          </c:spPr>
          <c:invertIfNegative val="0"/>
          <c:dLbls>
            <c:delete val="1"/>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TSPivots!$K$3:$K$8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8FE-4155-86B6-0C49A4903BEF}"/>
            </c:ext>
          </c:extLst>
        </c:ser>
        <c:ser>
          <c:idx val="2"/>
          <c:order val="2"/>
          <c:tx>
            <c:strRef>
              <c:f>TSPivots!$L$2</c:f>
              <c:strCache>
                <c:ptCount val="1"/>
                <c:pt idx="0">
                  <c:v>Disagree</c:v>
                </c:pt>
              </c:strCache>
            </c:strRef>
          </c:tx>
          <c:spPr>
            <a:solidFill>
              <a:schemeClr val="accent1">
                <a:lumMod val="75000"/>
              </a:schemeClr>
            </a:solidFill>
            <a:ln>
              <a:noFill/>
            </a:ln>
            <a:effectLst/>
          </c:spPr>
          <c:invertIfNegative val="0"/>
          <c:dLbls>
            <c:delete val="1"/>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TSPivots!$L$3:$L$8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8FE-4155-86B6-0C49A4903BEF}"/>
            </c:ext>
          </c:extLst>
        </c:ser>
        <c:ser>
          <c:idx val="3"/>
          <c:order val="3"/>
          <c:tx>
            <c:strRef>
              <c:f>TSPivots!$M$2</c:f>
              <c:strCache>
                <c:ptCount val="1"/>
                <c:pt idx="0">
                  <c:v>Neutral</c:v>
                </c:pt>
              </c:strCache>
            </c:strRef>
          </c:tx>
          <c:spPr>
            <a:solidFill>
              <a:schemeClr val="accent1">
                <a:lumMod val="60000"/>
                <a:lumOff val="40000"/>
              </a:schemeClr>
            </a:solidFill>
            <a:ln>
              <a:noFill/>
            </a:ln>
            <a:effectLst/>
          </c:spPr>
          <c:invertIfNegative val="0"/>
          <c:dLbls>
            <c:delete val="1"/>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TSPivots!$M$3:$M$8</c:f>
              <c:numCache>
                <c:formatCode>0%</c:formatCode>
                <c:ptCount val="6"/>
                <c:pt idx="0">
                  <c:v>9.0909090909090912E-2</c:v>
                </c:pt>
                <c:pt idx="1">
                  <c:v>5.6818181818181816E-2</c:v>
                </c:pt>
                <c:pt idx="2">
                  <c:v>3.4090909090909088E-2</c:v>
                </c:pt>
                <c:pt idx="3">
                  <c:v>0</c:v>
                </c:pt>
                <c:pt idx="4">
                  <c:v>0</c:v>
                </c:pt>
                <c:pt idx="5">
                  <c:v>0</c:v>
                </c:pt>
              </c:numCache>
            </c:numRef>
          </c:val>
          <c:extLst>
            <c:ext xmlns:c16="http://schemas.microsoft.com/office/drawing/2014/chart" uri="{C3380CC4-5D6E-409C-BE32-E72D297353CC}">
              <c16:uniqueId val="{00000003-D8FE-4155-86B6-0C49A4903BEF}"/>
            </c:ext>
          </c:extLst>
        </c:ser>
        <c:ser>
          <c:idx val="4"/>
          <c:order val="4"/>
          <c:tx>
            <c:strRef>
              <c:f>TSPivots!$N$2</c:f>
              <c:strCache>
                <c:ptCount val="1"/>
                <c:pt idx="0">
                  <c:v>Agree</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TSPivots!$N$3:$N$8</c:f>
              <c:numCache>
                <c:formatCode>0%</c:formatCode>
                <c:ptCount val="6"/>
                <c:pt idx="0">
                  <c:v>0.15909090909090909</c:v>
                </c:pt>
                <c:pt idx="1">
                  <c:v>0.18181818181818182</c:v>
                </c:pt>
                <c:pt idx="2">
                  <c:v>0.25</c:v>
                </c:pt>
                <c:pt idx="3">
                  <c:v>0.36363636363636365</c:v>
                </c:pt>
                <c:pt idx="4">
                  <c:v>0.19318181818181818</c:v>
                </c:pt>
                <c:pt idx="5">
                  <c:v>0.18181818181818182</c:v>
                </c:pt>
              </c:numCache>
            </c:numRef>
          </c:val>
          <c:extLst>
            <c:ext xmlns:c16="http://schemas.microsoft.com/office/drawing/2014/chart" uri="{C3380CC4-5D6E-409C-BE32-E72D297353CC}">
              <c16:uniqueId val="{00000004-D8FE-4155-86B6-0C49A4903BEF}"/>
            </c:ext>
          </c:extLst>
        </c:ser>
        <c:ser>
          <c:idx val="5"/>
          <c:order val="5"/>
          <c:tx>
            <c:strRef>
              <c:f>TSPivots!$O$2</c:f>
              <c:strCache>
                <c:ptCount val="1"/>
                <c:pt idx="0">
                  <c:v>Strongly Agree</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TSPivots!$O$3:$O$8</c:f>
              <c:numCache>
                <c:formatCode>0%</c:formatCode>
                <c:ptCount val="6"/>
                <c:pt idx="0">
                  <c:v>0.75</c:v>
                </c:pt>
                <c:pt idx="1">
                  <c:v>0.76136363636363635</c:v>
                </c:pt>
                <c:pt idx="2">
                  <c:v>0.71590909090909094</c:v>
                </c:pt>
                <c:pt idx="3">
                  <c:v>0.63636363636363635</c:v>
                </c:pt>
                <c:pt idx="4">
                  <c:v>0.80681818181818177</c:v>
                </c:pt>
                <c:pt idx="5">
                  <c:v>0.81818181818181823</c:v>
                </c:pt>
              </c:numCache>
            </c:numRef>
          </c:val>
          <c:extLst>
            <c:ext xmlns:c16="http://schemas.microsoft.com/office/drawing/2014/chart" uri="{C3380CC4-5D6E-409C-BE32-E72D297353CC}">
              <c16:uniqueId val="{00000005-D8FE-4155-86B6-0C49A4903BEF}"/>
            </c:ext>
          </c:extLst>
        </c:ser>
        <c:ser>
          <c:idx val="6"/>
          <c:order val="6"/>
          <c:tx>
            <c:strRef>
              <c:f>TSPivots!$P$2</c:f>
              <c:strCache>
                <c:ptCount val="1"/>
                <c:pt idx="0">
                  <c:v>BH</c:v>
                </c:pt>
              </c:strCache>
            </c:strRef>
          </c:tx>
          <c:spPr>
            <a:noFill/>
            <a:ln>
              <a:noFill/>
            </a:ln>
            <a:effectLst/>
          </c:spPr>
          <c:invertIfNegative val="0"/>
          <c:dLbls>
            <c:delete val="1"/>
          </c:dLbls>
          <c:cat>
            <c:strRef>
              <c:f>TSPivots!$I$3:$I$8</c:f>
              <c:strCache>
                <c:ptCount val="6"/>
                <c:pt idx="0">
                  <c:v>If given the choice, I would do this all over again.</c:v>
                </c:pt>
                <c:pt idx="1">
                  <c:v>I would recommend this program to other teachers.</c:v>
                </c:pt>
                <c:pt idx="2">
                  <c:v>This overall program has met my expectations.</c:v>
                </c:pt>
                <c:pt idx="3">
                  <c:v>I am confident that I will be able to integrate these program concepts into my classroom.</c:v>
                </c:pt>
                <c:pt idx="4">
                  <c:v>My involvement with this professional development will improve my students performance in math.</c:v>
                </c:pt>
                <c:pt idx="5">
                  <c:v>I intend to take concepts and resources from this professional development and implement them in my class(es).</c:v>
                </c:pt>
              </c:strCache>
            </c:strRef>
          </c:cat>
          <c:val>
            <c:numRef>
              <c:f>TSPivots!$P$3:$P$8</c:f>
              <c:numCache>
                <c:formatCode>0%</c:formatCode>
                <c:ptCount val="6"/>
                <c:pt idx="0">
                  <c:v>9.0909090909090939E-2</c:v>
                </c:pt>
                <c:pt idx="1">
                  <c:v>5.6818181818181879E-2</c:v>
                </c:pt>
                <c:pt idx="2">
                  <c:v>3.4090909090909061E-2</c:v>
                </c:pt>
                <c:pt idx="3">
                  <c:v>0</c:v>
                </c:pt>
                <c:pt idx="4">
                  <c:v>0</c:v>
                </c:pt>
                <c:pt idx="5">
                  <c:v>0</c:v>
                </c:pt>
              </c:numCache>
            </c:numRef>
          </c:val>
          <c:extLst>
            <c:ext xmlns:c16="http://schemas.microsoft.com/office/drawing/2014/chart" uri="{C3380CC4-5D6E-409C-BE32-E72D297353CC}">
              <c16:uniqueId val="{00000006-D8FE-4155-86B6-0C49A4903BEF}"/>
            </c:ext>
          </c:extLst>
        </c:ser>
        <c:dLbls>
          <c:showLegendKey val="0"/>
          <c:showVal val="1"/>
          <c:showCatName val="0"/>
          <c:showSerName val="0"/>
          <c:showPercent val="0"/>
          <c:showBubbleSize val="0"/>
        </c:dLbls>
        <c:gapWidth val="75"/>
        <c:overlap val="100"/>
        <c:axId val="514606416"/>
        <c:axId val="501702656"/>
      </c:barChart>
      <c:catAx>
        <c:axId val="51460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crossAx val="501702656"/>
        <c:crosses val="autoZero"/>
        <c:auto val="1"/>
        <c:lblAlgn val="ctr"/>
        <c:lblOffset val="100"/>
        <c:noMultiLvlLbl val="0"/>
      </c:catAx>
      <c:valAx>
        <c:axId val="501702656"/>
        <c:scaling>
          <c:orientation val="minMax"/>
          <c:max val="1"/>
        </c:scaling>
        <c:delete val="1"/>
        <c:axPos val="b"/>
        <c:numFmt formatCode="0%" sourceLinked="1"/>
        <c:majorTickMark val="none"/>
        <c:minorTickMark val="none"/>
        <c:tickLblPos val="nextTo"/>
        <c:crossAx val="514606416"/>
        <c:crosses val="autoZero"/>
        <c:crossBetween val="between"/>
      </c:valAx>
      <c:spPr>
        <a:noFill/>
        <a:ln w="25400">
          <a:noFill/>
        </a:ln>
        <a:effectLst/>
      </c:spPr>
    </c:plotArea>
    <c:legend>
      <c:legendPos val="t"/>
      <c:legendEntry>
        <c:idx val="0"/>
        <c:delete val="1"/>
      </c:legendEntry>
      <c:legendEntry>
        <c:idx val="2"/>
        <c:delete val="1"/>
      </c:legendEntry>
      <c:legendEntry>
        <c:idx val="4"/>
        <c:delete val="1"/>
      </c:legendEntry>
      <c:legendEntry>
        <c:idx val="6"/>
        <c:delete val="1"/>
      </c:legendEntry>
      <c:layout>
        <c:manualLayout>
          <c:xMode val="edge"/>
          <c:yMode val="edge"/>
          <c:x val="0.50245223230625935"/>
          <c:y val="0.21325603864734299"/>
          <c:w val="0.47746176801873425"/>
          <c:h val="6.52178477690288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lumMod val="50000"/>
                  </a:schemeClr>
                </a:solidFill>
                <a:latin typeface="+mn-lt"/>
                <a:ea typeface="+mn-ea"/>
                <a:cs typeface="+mn-cs"/>
              </a:defRPr>
            </a:pPr>
            <a:r>
              <a:rPr lang="en-US"/>
              <a:t>While</a:t>
            </a:r>
            <a:r>
              <a:rPr lang="en-US" baseline="0"/>
              <a:t> content is becoming more challenging, teachers continue to improve from </a:t>
            </a:r>
            <a:r>
              <a:rPr lang="en-US" baseline="0">
                <a:solidFill>
                  <a:schemeClr val="accent1">
                    <a:lumMod val="75000"/>
                  </a:schemeClr>
                </a:solidFill>
              </a:rPr>
              <a:t>Pre</a:t>
            </a:r>
            <a:r>
              <a:rPr lang="en-US" baseline="0"/>
              <a:t> to </a:t>
            </a:r>
            <a:r>
              <a:rPr lang="en-US" baseline="0">
                <a:solidFill>
                  <a:schemeClr val="accent4">
                    <a:lumMod val="75000"/>
                  </a:schemeClr>
                </a:solidFill>
              </a:rPr>
              <a:t>Post</a:t>
            </a:r>
            <a:r>
              <a:rPr lang="en-US" baseline="0"/>
              <a:t> on Learning Mathematics for Teaching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lumMod val="50000"/>
                </a:schemeClr>
              </a:solidFill>
              <a:latin typeface="+mn-lt"/>
              <a:ea typeface="+mn-ea"/>
              <a:cs typeface="+mn-cs"/>
            </a:defRPr>
          </a:pPr>
          <a:endParaRPr lang="en-US"/>
        </a:p>
      </c:txPr>
    </c:title>
    <c:autoTitleDeleted val="0"/>
    <c:plotArea>
      <c:layout>
        <c:manualLayout>
          <c:layoutTarget val="inner"/>
          <c:xMode val="edge"/>
          <c:yMode val="edge"/>
          <c:x val="3.273809523809524E-2"/>
          <c:y val="0.19041003157553782"/>
          <c:w val="0.93452380952380953"/>
          <c:h val="0.71201579373033153"/>
        </c:manualLayout>
      </c:layout>
      <c:lineChart>
        <c:grouping val="standard"/>
        <c:varyColors val="0"/>
        <c:ser>
          <c:idx val="0"/>
          <c:order val="0"/>
          <c:tx>
            <c:strRef>
              <c:f>TSPivots!$H$34</c:f>
              <c:strCache>
                <c:ptCount val="1"/>
                <c:pt idx="0">
                  <c:v>LMT Pre</c:v>
                </c:pt>
              </c:strCache>
            </c:strRef>
          </c:tx>
          <c:spPr>
            <a:ln w="28575" cap="rnd">
              <a:noFill/>
              <a:round/>
            </a:ln>
            <a:effectLst/>
          </c:spPr>
          <c:marker>
            <c:symbol val="circle"/>
            <c:size val="20"/>
            <c:spPr>
              <a:solidFill>
                <a:schemeClr val="accent1">
                  <a:lumMod val="20000"/>
                  <a:lumOff val="80000"/>
                </a:schemeClr>
              </a:solidFill>
              <a:ln w="12700">
                <a:solidFill>
                  <a:schemeClr val="accent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TSPivots!$I$33:$K$33</c:f>
              <c:numCache>
                <c:formatCode>General</c:formatCode>
                <c:ptCount val="3"/>
                <c:pt idx="0">
                  <c:v>2017</c:v>
                </c:pt>
                <c:pt idx="1">
                  <c:v>2018</c:v>
                </c:pt>
                <c:pt idx="2">
                  <c:v>2019</c:v>
                </c:pt>
              </c:numCache>
            </c:numRef>
          </c:cat>
          <c:val>
            <c:numRef>
              <c:f>TSPivots!$I$34:$K$34</c:f>
              <c:numCache>
                <c:formatCode>0.00</c:formatCode>
                <c:ptCount val="3"/>
                <c:pt idx="0">
                  <c:v>0.18122631578947376</c:v>
                </c:pt>
                <c:pt idx="1">
                  <c:v>0.12108437499999992</c:v>
                </c:pt>
                <c:pt idx="2">
                  <c:v>-0.28583786666666666</c:v>
                </c:pt>
              </c:numCache>
            </c:numRef>
          </c:val>
          <c:smooth val="0"/>
          <c:extLst>
            <c:ext xmlns:c16="http://schemas.microsoft.com/office/drawing/2014/chart" uri="{C3380CC4-5D6E-409C-BE32-E72D297353CC}">
              <c16:uniqueId val="{00000000-7547-436E-9AA2-35B4E69C4453}"/>
            </c:ext>
          </c:extLst>
        </c:ser>
        <c:ser>
          <c:idx val="1"/>
          <c:order val="1"/>
          <c:tx>
            <c:strRef>
              <c:f>TSPivots!$H$35</c:f>
              <c:strCache>
                <c:ptCount val="1"/>
                <c:pt idx="0">
                  <c:v>LMT Post</c:v>
                </c:pt>
              </c:strCache>
            </c:strRef>
          </c:tx>
          <c:spPr>
            <a:ln w="28575" cap="rnd">
              <a:noFill/>
              <a:round/>
            </a:ln>
            <a:effectLst/>
          </c:spPr>
          <c:marker>
            <c:symbol val="circle"/>
            <c:size val="20"/>
            <c:spPr>
              <a:solidFill>
                <a:schemeClr val="accent2">
                  <a:lumMod val="20000"/>
                  <a:lumOff val="80000"/>
                </a:schemeClr>
              </a:solidFill>
              <a:ln w="12700">
                <a:solidFill>
                  <a:schemeClr val="accent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0"/>
            <c:plus>
              <c:numLit>
                <c:formatCode>General</c:formatCode>
                <c:ptCount val="1"/>
                <c:pt idx="0">
                  <c:v>1</c:v>
                </c:pt>
              </c:numLit>
            </c:plus>
            <c:minus>
              <c:numRef>
                <c:f>TSPivots!$I$36:$K$36</c:f>
                <c:numCache>
                  <c:formatCode>General</c:formatCode>
                  <c:ptCount val="3"/>
                  <c:pt idx="0">
                    <c:v>1.0778866842105261</c:v>
                  </c:pt>
                  <c:pt idx="1">
                    <c:v>0.46173342500000014</c:v>
                  </c:pt>
                  <c:pt idx="2">
                    <c:v>0.51980397777777776</c:v>
                  </c:pt>
                </c:numCache>
              </c:numRef>
            </c:minus>
            <c:spPr>
              <a:noFill/>
              <a:ln w="127000" cap="flat" cmpd="sng" algn="ctr">
                <a:solidFill>
                  <a:schemeClr val="tx1">
                    <a:lumMod val="75000"/>
                    <a:lumOff val="25000"/>
                  </a:schemeClr>
                </a:solidFill>
                <a:round/>
              </a:ln>
              <a:effectLst/>
            </c:spPr>
          </c:errBars>
          <c:cat>
            <c:numRef>
              <c:f>TSPivots!$I$33:$K$33</c:f>
              <c:numCache>
                <c:formatCode>General</c:formatCode>
                <c:ptCount val="3"/>
                <c:pt idx="0">
                  <c:v>2017</c:v>
                </c:pt>
                <c:pt idx="1">
                  <c:v>2018</c:v>
                </c:pt>
                <c:pt idx="2">
                  <c:v>2019</c:v>
                </c:pt>
              </c:numCache>
            </c:numRef>
          </c:cat>
          <c:val>
            <c:numRef>
              <c:f>TSPivots!$I$35:$K$35</c:f>
              <c:numCache>
                <c:formatCode>0.00</c:formatCode>
                <c:ptCount val="3"/>
                <c:pt idx="0">
                  <c:v>1.2591129999999999</c:v>
                </c:pt>
                <c:pt idx="1">
                  <c:v>0.58281780000000005</c:v>
                </c:pt>
                <c:pt idx="2">
                  <c:v>0.23396611111111112</c:v>
                </c:pt>
              </c:numCache>
            </c:numRef>
          </c:val>
          <c:smooth val="0"/>
          <c:extLst>
            <c:ext xmlns:c16="http://schemas.microsoft.com/office/drawing/2014/chart" uri="{C3380CC4-5D6E-409C-BE32-E72D297353CC}">
              <c16:uniqueId val="{00000001-7547-436E-9AA2-35B4E69C4453}"/>
            </c:ext>
          </c:extLst>
        </c:ser>
        <c:dLbls>
          <c:showLegendKey val="0"/>
          <c:showVal val="0"/>
          <c:showCatName val="0"/>
          <c:showSerName val="0"/>
          <c:showPercent val="0"/>
          <c:showBubbleSize val="0"/>
        </c:dLbls>
        <c:marker val="1"/>
        <c:smooth val="0"/>
        <c:axId val="895302160"/>
        <c:axId val="491460624"/>
      </c:lineChart>
      <c:catAx>
        <c:axId val="89530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mn-lt"/>
                <a:ea typeface="+mn-ea"/>
                <a:cs typeface="+mn-cs"/>
              </a:defRPr>
            </a:pPr>
            <a:endParaRPr lang="en-US"/>
          </a:p>
        </c:txPr>
        <c:crossAx val="491460624"/>
        <c:crossesAt val="-2"/>
        <c:auto val="1"/>
        <c:lblAlgn val="ctr"/>
        <c:lblOffset val="100"/>
        <c:noMultiLvlLbl val="0"/>
      </c:catAx>
      <c:valAx>
        <c:axId val="491460624"/>
        <c:scaling>
          <c:orientation val="minMax"/>
          <c:max val="2.5"/>
          <c:min val="-2"/>
        </c:scaling>
        <c:delete val="1"/>
        <c:axPos val="l"/>
        <c:numFmt formatCode="0.00" sourceLinked="1"/>
        <c:majorTickMark val="out"/>
        <c:minorTickMark val="none"/>
        <c:tickLblPos val="nextTo"/>
        <c:crossAx val="895302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2">
              <a:lumMod val="50000"/>
            </a:schemeClr>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hyperlink" Target="#'Students'' Dashboard'!A1"/><Relationship Id="rId7" Type="http://schemas.openxmlformats.org/officeDocument/2006/relationships/image" Target="../media/image3.png"/><Relationship Id="rId12" Type="http://schemas.openxmlformats.org/officeDocument/2006/relationships/image" Target="../media/image5.png"/><Relationship Id="rId2" Type="http://schemas.openxmlformats.org/officeDocument/2006/relationships/image" Target="../media/image1.jpeg"/><Relationship Id="rId1" Type="http://schemas.openxmlformats.org/officeDocument/2006/relationships/hyperlink" Target="http://www.gosheneducationconsulting.com/" TargetMode="External"/><Relationship Id="rId6" Type="http://schemas.openxmlformats.org/officeDocument/2006/relationships/hyperlink" Target="#'Parents'' Dashboard'!A1"/><Relationship Id="rId11" Type="http://schemas.microsoft.com/office/2007/relationships/hdphoto" Target="../media/hdphoto3.wdp"/><Relationship Id="rId5" Type="http://schemas.microsoft.com/office/2007/relationships/hdphoto" Target="../media/hdphoto1.wdp"/><Relationship Id="rId10"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hyperlink" Target="#'Teachers'' Dashboard'!A1"/></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5.png"/><Relationship Id="rId7" Type="http://schemas.openxmlformats.org/officeDocument/2006/relationships/chart" Target="../charts/chart4.xml"/><Relationship Id="rId2" Type="http://schemas.microsoft.com/office/2007/relationships/hdphoto" Target="../media/hdphoto1.wdp"/><Relationship Id="rId1" Type="http://schemas.openxmlformats.org/officeDocument/2006/relationships/image" Target="../media/image2.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2.wdp"/><Relationship Id="rId1" Type="http://schemas.openxmlformats.org/officeDocument/2006/relationships/image" Target="../media/image3.png"/><Relationship Id="rId6" Type="http://schemas.openxmlformats.org/officeDocument/2006/relationships/hyperlink" Target="#Introduction!A1"/><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4.wdp"/><Relationship Id="rId1" Type="http://schemas.openxmlformats.org/officeDocument/2006/relationships/image" Target="../media/image6.png"/><Relationship Id="rId6" Type="http://schemas.openxmlformats.org/officeDocument/2006/relationships/hyperlink" Target="#Introduction!A1"/><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16</xdr:col>
      <xdr:colOff>438150</xdr:colOff>
      <xdr:row>31</xdr:row>
      <xdr:rowOff>76200</xdr:rowOff>
    </xdr:from>
    <xdr:to>
      <xdr:col>19</xdr:col>
      <xdr:colOff>514350</xdr:colOff>
      <xdr:row>33</xdr:row>
      <xdr:rowOff>130810</xdr:rowOff>
    </xdr:to>
    <xdr:pic>
      <xdr:nvPicPr>
        <xdr:cNvPr id="2" name="Picture 1">
          <a:hlinkClick xmlns:r="http://schemas.openxmlformats.org/officeDocument/2006/relationships" r:id="rId1"/>
          <a:extLst>
            <a:ext uri="{FF2B5EF4-FFF2-40B4-BE49-F238E27FC236}">
              <a16:creationId xmlns:a16="http://schemas.microsoft.com/office/drawing/2014/main" id="{CF122AD2-8F2E-4D04-8D2C-32A84C3A51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6029325"/>
          <a:ext cx="1819275" cy="435610"/>
        </a:xfrm>
        <a:prstGeom prst="rect">
          <a:avLst/>
        </a:prstGeom>
      </xdr:spPr>
    </xdr:pic>
    <xdr:clientData/>
  </xdr:twoCellAnchor>
  <xdr:twoCellAnchor>
    <xdr:from>
      <xdr:col>0</xdr:col>
      <xdr:colOff>352413</xdr:colOff>
      <xdr:row>7</xdr:row>
      <xdr:rowOff>75034</xdr:rowOff>
    </xdr:from>
    <xdr:to>
      <xdr:col>5</xdr:col>
      <xdr:colOff>253713</xdr:colOff>
      <xdr:row>19</xdr:row>
      <xdr:rowOff>75034</xdr:rowOff>
    </xdr:to>
    <xdr:grpSp>
      <xdr:nvGrpSpPr>
        <xdr:cNvPr id="12" name="Group 11">
          <a:extLst>
            <a:ext uri="{FF2B5EF4-FFF2-40B4-BE49-F238E27FC236}">
              <a16:creationId xmlns:a16="http://schemas.microsoft.com/office/drawing/2014/main" id="{77704CF0-F5A2-4BF2-AE37-E6695C48D3F9}"/>
            </a:ext>
          </a:extLst>
        </xdr:cNvPr>
        <xdr:cNvGrpSpPr/>
      </xdr:nvGrpSpPr>
      <xdr:grpSpPr>
        <a:xfrm>
          <a:off x="352413" y="1459334"/>
          <a:ext cx="3203300" cy="2286000"/>
          <a:chOff x="847713" y="960859"/>
          <a:chExt cx="2806425" cy="2286000"/>
        </a:xfrm>
      </xdr:grpSpPr>
      <xdr:pic>
        <xdr:nvPicPr>
          <xdr:cNvPr id="3" name="Picture 2" descr="7 Ways to Support Diversity in the Classroom [With Examples ...">
            <a:hlinkClick xmlns:r="http://schemas.openxmlformats.org/officeDocument/2006/relationships" r:id="rId3"/>
            <a:extLst>
              <a:ext uri="{FF2B5EF4-FFF2-40B4-BE49-F238E27FC236}">
                <a16:creationId xmlns:a16="http://schemas.microsoft.com/office/drawing/2014/main" id="{3587DDE9-DCFC-426C-B3A5-08135E645FBB}"/>
              </a:ext>
            </a:extLst>
          </xdr:cNvPr>
          <xdr:cNvPicPr>
            <a:picLocks noChangeAspect="1" noChangeArrowheads="1"/>
          </xdr:cNvPicPr>
        </xdr:nvPicPr>
        <xdr:blipFill rotWithShape="1">
          <a:blip xmlns:r="http://schemas.openxmlformats.org/officeDocument/2006/relationships" r:embed="rId4" cstate="print">
            <a:duotone>
              <a:schemeClr val="bg2">
                <a:shade val="45000"/>
                <a:satMod val="135000"/>
              </a:schemeClr>
              <a:prstClr val="white"/>
            </a:duotone>
            <a:alphaModFix amt="70000"/>
            <a:extLst>
              <a:ext uri="{BEBA8EAE-BF5A-486C-A8C5-ECC9F3942E4B}">
                <a14:imgProps xmlns:a14="http://schemas.microsoft.com/office/drawing/2010/main">
                  <a14:imgLayer r:embed="rId5">
                    <a14:imgEffect>
                      <a14:sharpenSoften amount="-25000"/>
                    </a14:imgEffect>
                    <a14:imgEffect>
                      <a14:saturation sat="0"/>
                    </a14:imgEffect>
                  </a14:imgLayer>
                </a14:imgProps>
              </a:ext>
              <a:ext uri="{28A0092B-C50C-407E-A947-70E740481C1C}">
                <a14:useLocalDpi xmlns:a14="http://schemas.microsoft.com/office/drawing/2010/main" val="0"/>
              </a:ext>
            </a:extLst>
          </a:blip>
          <a:srcRect l="20117" b="2586"/>
          <a:stretch/>
        </xdr:blipFill>
        <xdr:spPr bwMode="auto">
          <a:xfrm>
            <a:off x="847713" y="960859"/>
            <a:ext cx="2806425" cy="2286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hlinkClick xmlns:r="http://schemas.openxmlformats.org/officeDocument/2006/relationships" r:id="rId3"/>
            <a:extLst>
              <a:ext uri="{FF2B5EF4-FFF2-40B4-BE49-F238E27FC236}">
                <a16:creationId xmlns:a16="http://schemas.microsoft.com/office/drawing/2014/main" id="{ABEC970B-2450-4768-8302-8D3EC93D780D}"/>
              </a:ext>
            </a:extLst>
          </xdr:cNvPr>
          <xdr:cNvSpPr txBox="1"/>
        </xdr:nvSpPr>
        <xdr:spPr>
          <a:xfrm>
            <a:off x="1236946" y="1028700"/>
            <a:ext cx="2027959" cy="90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600">
                <a:solidFill>
                  <a:schemeClr val="tx2">
                    <a:lumMod val="50000"/>
                  </a:schemeClr>
                </a:solidFill>
                <a:latin typeface="+mn-lt"/>
                <a:ea typeface="+mn-ea"/>
                <a:cs typeface="+mn-cs"/>
              </a:rPr>
              <a:t>Students improved their content knowledge by</a:t>
            </a:r>
          </a:p>
        </xdr:txBody>
      </xdr:sp>
      <xdr:sp macro="" textlink="SSPivots!$A$27">
        <xdr:nvSpPr>
          <xdr:cNvPr id="7" name="TextBox 6">
            <a:hlinkClick xmlns:r="http://schemas.openxmlformats.org/officeDocument/2006/relationships" r:id="rId3"/>
            <a:extLst>
              <a:ext uri="{FF2B5EF4-FFF2-40B4-BE49-F238E27FC236}">
                <a16:creationId xmlns:a16="http://schemas.microsoft.com/office/drawing/2014/main" id="{090C94E0-8078-41E2-BB48-6E7C9AE177FF}"/>
              </a:ext>
            </a:extLst>
          </xdr:cNvPr>
          <xdr:cNvSpPr txBox="1"/>
        </xdr:nvSpPr>
        <xdr:spPr>
          <a:xfrm>
            <a:off x="1824898" y="1691986"/>
            <a:ext cx="852054" cy="66675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85ED614-BA00-4A10-B7DA-E013EDC9C9BE}" type="TxLink">
              <a:rPr lang="en-US" sz="3200" b="0" i="0" u="none" strike="noStrike">
                <a:solidFill>
                  <a:schemeClr val="accent1">
                    <a:lumMod val="75000"/>
                  </a:schemeClr>
                </a:solidFill>
                <a:latin typeface="Calibri"/>
                <a:ea typeface="+mn-ea"/>
                <a:cs typeface="Calibri"/>
              </a:rPr>
              <a:pPr marL="0" indent="0" algn="ctr"/>
              <a:t>3%</a:t>
            </a:fld>
            <a:endParaRPr lang="en-US" sz="3200" b="0" i="0" u="none" strike="noStrike">
              <a:solidFill>
                <a:schemeClr val="accent1">
                  <a:lumMod val="75000"/>
                </a:schemeClr>
              </a:solidFill>
              <a:latin typeface="Calibri"/>
              <a:ea typeface="+mn-ea"/>
              <a:cs typeface="Calibri"/>
            </a:endParaRPr>
          </a:p>
        </xdr:txBody>
      </xdr:sp>
    </xdr:grpSp>
    <xdr:clientData/>
  </xdr:twoCellAnchor>
  <xdr:twoCellAnchor>
    <xdr:from>
      <xdr:col>6</xdr:col>
      <xdr:colOff>9525</xdr:colOff>
      <xdr:row>7</xdr:row>
      <xdr:rowOff>75034</xdr:rowOff>
    </xdr:from>
    <xdr:to>
      <xdr:col>10</xdr:col>
      <xdr:colOff>485775</xdr:colOff>
      <xdr:row>19</xdr:row>
      <xdr:rowOff>75034</xdr:rowOff>
    </xdr:to>
    <xdr:grpSp>
      <xdr:nvGrpSpPr>
        <xdr:cNvPr id="13" name="Group 12">
          <a:extLst>
            <a:ext uri="{FF2B5EF4-FFF2-40B4-BE49-F238E27FC236}">
              <a16:creationId xmlns:a16="http://schemas.microsoft.com/office/drawing/2014/main" id="{1797ECFB-641B-4CC6-BC24-36B4AAFE6BAA}"/>
            </a:ext>
          </a:extLst>
        </xdr:cNvPr>
        <xdr:cNvGrpSpPr/>
      </xdr:nvGrpSpPr>
      <xdr:grpSpPr>
        <a:xfrm>
          <a:off x="3971925" y="1459334"/>
          <a:ext cx="3117850" cy="2286000"/>
          <a:chOff x="3990975" y="960859"/>
          <a:chExt cx="2800350" cy="2286000"/>
        </a:xfrm>
      </xdr:grpSpPr>
      <xdr:pic>
        <xdr:nvPicPr>
          <xdr:cNvPr id="4" name="Picture 3" descr="7 ways to help your kids with math homework | NSF - National ...">
            <a:hlinkClick xmlns:r="http://schemas.openxmlformats.org/officeDocument/2006/relationships" r:id="rId6"/>
            <a:extLst>
              <a:ext uri="{FF2B5EF4-FFF2-40B4-BE49-F238E27FC236}">
                <a16:creationId xmlns:a16="http://schemas.microsoft.com/office/drawing/2014/main" id="{271E6193-D400-4E47-9BB9-2C2169799F3C}"/>
              </a:ext>
            </a:extLst>
          </xdr:cNvPr>
          <xdr:cNvPicPr>
            <a:picLocks noChangeAspect="1" noChangeArrowheads="1"/>
          </xdr:cNvPicPr>
        </xdr:nvPicPr>
        <xdr:blipFill rotWithShape="1">
          <a:blip xmlns:r="http://schemas.openxmlformats.org/officeDocument/2006/relationships" r:embed="rId7">
            <a:duotone>
              <a:schemeClr val="bg2">
                <a:shade val="45000"/>
                <a:satMod val="135000"/>
              </a:schemeClr>
              <a:prstClr val="white"/>
            </a:duotone>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rcRect r="23000"/>
          <a:stretch/>
        </xdr:blipFill>
        <xdr:spPr bwMode="auto">
          <a:xfrm>
            <a:off x="3990975" y="960859"/>
            <a:ext cx="2800350" cy="2286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hlinkClick xmlns:r="http://schemas.openxmlformats.org/officeDocument/2006/relationships" r:id="rId6"/>
            <a:extLst>
              <a:ext uri="{FF2B5EF4-FFF2-40B4-BE49-F238E27FC236}">
                <a16:creationId xmlns:a16="http://schemas.microsoft.com/office/drawing/2014/main" id="{0B2417A1-90D9-418D-BC71-E700B4371B73}"/>
              </a:ext>
            </a:extLst>
          </xdr:cNvPr>
          <xdr:cNvSpPr txBox="1"/>
        </xdr:nvSpPr>
        <xdr:spPr>
          <a:xfrm>
            <a:off x="4271963" y="2318039"/>
            <a:ext cx="2238375" cy="90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600">
                <a:solidFill>
                  <a:schemeClr val="tx2">
                    <a:lumMod val="50000"/>
                  </a:schemeClr>
                </a:solidFill>
                <a:latin typeface="+mn-lt"/>
                <a:ea typeface="+mn-ea"/>
                <a:cs typeface="+mn-cs"/>
              </a:rPr>
              <a:t>of parents agreed they</a:t>
            </a:r>
            <a:r>
              <a:rPr lang="en-US" sz="1600" baseline="0">
                <a:solidFill>
                  <a:schemeClr val="tx2">
                    <a:lumMod val="50000"/>
                  </a:schemeClr>
                </a:solidFill>
                <a:latin typeface="+mn-lt"/>
                <a:ea typeface="+mn-ea"/>
                <a:cs typeface="+mn-cs"/>
              </a:rPr>
              <a:t> feel comfortable helping their child in math.</a:t>
            </a:r>
            <a:endParaRPr lang="en-US" sz="1600">
              <a:solidFill>
                <a:schemeClr val="tx2">
                  <a:lumMod val="50000"/>
                </a:schemeClr>
              </a:solidFill>
              <a:latin typeface="+mn-lt"/>
              <a:ea typeface="+mn-ea"/>
              <a:cs typeface="+mn-cs"/>
            </a:endParaRPr>
          </a:p>
        </xdr:txBody>
      </xdr:sp>
      <xdr:sp macro="" textlink="PSPivots!K15">
        <xdr:nvSpPr>
          <xdr:cNvPr id="9" name="TextBox 8">
            <a:hlinkClick xmlns:r="http://schemas.openxmlformats.org/officeDocument/2006/relationships" r:id="rId6"/>
            <a:extLst>
              <a:ext uri="{FF2B5EF4-FFF2-40B4-BE49-F238E27FC236}">
                <a16:creationId xmlns:a16="http://schemas.microsoft.com/office/drawing/2014/main" id="{98CA2E24-4439-4C6E-B999-E0C48B1B5D67}"/>
              </a:ext>
            </a:extLst>
          </xdr:cNvPr>
          <xdr:cNvSpPr txBox="1"/>
        </xdr:nvSpPr>
        <xdr:spPr>
          <a:xfrm>
            <a:off x="4932219" y="1771650"/>
            <a:ext cx="917863" cy="66675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A65247A-F5EE-4D31-BB5A-5FE745B66A98}" type="TxLink">
              <a:rPr lang="en-US" sz="3200" b="0" i="0" u="none" strike="noStrike">
                <a:solidFill>
                  <a:schemeClr val="accent1">
                    <a:lumMod val="75000"/>
                  </a:schemeClr>
                </a:solidFill>
                <a:latin typeface="Calibri"/>
                <a:ea typeface="+mn-ea"/>
                <a:cs typeface="Calibri"/>
              </a:rPr>
              <a:pPr marL="0" indent="0" algn="ctr"/>
              <a:t>49%</a:t>
            </a:fld>
            <a:endParaRPr lang="en-US" sz="7200" b="0" i="0" u="none" strike="noStrike">
              <a:solidFill>
                <a:schemeClr val="accent1">
                  <a:lumMod val="75000"/>
                </a:schemeClr>
              </a:solidFill>
              <a:latin typeface="Calibri"/>
              <a:ea typeface="+mn-ea"/>
              <a:cs typeface="Calibri"/>
            </a:endParaRPr>
          </a:p>
        </xdr:txBody>
      </xdr:sp>
    </xdr:grpSp>
    <xdr:clientData/>
  </xdr:twoCellAnchor>
  <xdr:twoCellAnchor>
    <xdr:from>
      <xdr:col>3</xdr:col>
      <xdr:colOff>179882</xdr:colOff>
      <xdr:row>21</xdr:row>
      <xdr:rowOff>103609</xdr:rowOff>
    </xdr:from>
    <xdr:to>
      <xdr:col>8</xdr:col>
      <xdr:colOff>86313</xdr:colOff>
      <xdr:row>33</xdr:row>
      <xdr:rowOff>103609</xdr:rowOff>
    </xdr:to>
    <xdr:grpSp>
      <xdr:nvGrpSpPr>
        <xdr:cNvPr id="14" name="Group 13">
          <a:extLst>
            <a:ext uri="{FF2B5EF4-FFF2-40B4-BE49-F238E27FC236}">
              <a16:creationId xmlns:a16="http://schemas.microsoft.com/office/drawing/2014/main" id="{D2D9A805-6613-4739-A75F-029394C5CE2A}"/>
            </a:ext>
          </a:extLst>
        </xdr:cNvPr>
        <xdr:cNvGrpSpPr/>
      </xdr:nvGrpSpPr>
      <xdr:grpSpPr>
        <a:xfrm>
          <a:off x="2161082" y="4154909"/>
          <a:ext cx="3208431" cy="2286000"/>
          <a:chOff x="2418257" y="3570709"/>
          <a:chExt cx="2811556" cy="2286000"/>
        </a:xfrm>
      </xdr:grpSpPr>
      <xdr:pic>
        <xdr:nvPicPr>
          <xdr:cNvPr id="5" name="Picture 4" descr="Unit 5 Joins Mindfulness Trend With Grade School Pilot | WGLT">
            <a:hlinkClick xmlns:r="http://schemas.openxmlformats.org/officeDocument/2006/relationships" r:id="rId9"/>
            <a:extLst>
              <a:ext uri="{FF2B5EF4-FFF2-40B4-BE49-F238E27FC236}">
                <a16:creationId xmlns:a16="http://schemas.microsoft.com/office/drawing/2014/main" id="{EC0BBD3B-6759-4EAB-A0BC-3C33B4E0DF61}"/>
              </a:ext>
            </a:extLst>
          </xdr:cNvPr>
          <xdr:cNvPicPr>
            <a:picLocks noChangeAspect="1" noChangeArrowheads="1"/>
          </xdr:cNvPicPr>
        </xdr:nvPicPr>
        <xdr:blipFill rotWithShape="1">
          <a:blip xmlns:r="http://schemas.openxmlformats.org/officeDocument/2006/relationships" r:embed="rId10" cstate="print">
            <a:duotone>
              <a:schemeClr val="bg2">
                <a:shade val="45000"/>
                <a:satMod val="135000"/>
              </a:schemeClr>
              <a:prstClr val="white"/>
            </a:duotone>
            <a:extLst>
              <a:ext uri="{BEBA8EAE-BF5A-486C-A8C5-ECC9F3942E4B}">
                <a14:imgProps xmlns:a14="http://schemas.microsoft.com/office/drawing/2010/main">
                  <a14:imgLayer r:embed="rId11">
                    <a14:imgEffect>
                      <a14:sharpenSoften amount="-25000"/>
                    </a14:imgEffect>
                  </a14:imgLayer>
                </a14:imgProps>
              </a:ext>
              <a:ext uri="{28A0092B-C50C-407E-A947-70E740481C1C}">
                <a14:useLocalDpi xmlns:a14="http://schemas.microsoft.com/office/drawing/2010/main" val="0"/>
              </a:ext>
            </a:extLst>
          </a:blip>
          <a:srcRect l="7079"/>
          <a:stretch/>
        </xdr:blipFill>
        <xdr:spPr bwMode="auto">
          <a:xfrm>
            <a:off x="2418257" y="3570709"/>
            <a:ext cx="2811556" cy="2286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a:hlinkClick xmlns:r="http://schemas.openxmlformats.org/officeDocument/2006/relationships" r:id="rId9"/>
            <a:extLst>
              <a:ext uri="{FF2B5EF4-FFF2-40B4-BE49-F238E27FC236}">
                <a16:creationId xmlns:a16="http://schemas.microsoft.com/office/drawing/2014/main" id="{4DB65136-A43C-4CFB-A03C-F8385923CA94}"/>
              </a:ext>
            </a:extLst>
          </xdr:cNvPr>
          <xdr:cNvSpPr txBox="1"/>
        </xdr:nvSpPr>
        <xdr:spPr>
          <a:xfrm>
            <a:off x="2695323" y="4305300"/>
            <a:ext cx="2238375"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3200">
                <a:solidFill>
                  <a:schemeClr val="accent1">
                    <a:lumMod val="75000"/>
                  </a:schemeClr>
                </a:solidFill>
                <a:latin typeface="+mn-lt"/>
                <a:ea typeface="+mn-ea"/>
                <a:cs typeface="+mn-cs"/>
              </a:rPr>
              <a:t>ALL</a:t>
            </a:r>
            <a:r>
              <a:rPr lang="en-US" sz="1600">
                <a:solidFill>
                  <a:schemeClr val="tx2">
                    <a:lumMod val="50000"/>
                  </a:schemeClr>
                </a:solidFill>
                <a:latin typeface="+mn-lt"/>
                <a:ea typeface="+mn-ea"/>
                <a:cs typeface="+mn-cs"/>
              </a:rPr>
              <a:t> </a:t>
            </a:r>
          </a:p>
          <a:p>
            <a:pPr marL="0" indent="0" algn="ctr"/>
            <a:r>
              <a:rPr lang="en-US" sz="1600">
                <a:solidFill>
                  <a:schemeClr val="tx2">
                    <a:lumMod val="50000"/>
                  </a:schemeClr>
                </a:solidFill>
                <a:latin typeface="+mn-lt"/>
                <a:ea typeface="+mn-ea"/>
                <a:cs typeface="+mn-cs"/>
              </a:rPr>
              <a:t>teachers</a:t>
            </a:r>
            <a:r>
              <a:rPr lang="en-US" sz="1600" baseline="0">
                <a:solidFill>
                  <a:schemeClr val="tx2">
                    <a:lumMod val="50000"/>
                  </a:schemeClr>
                </a:solidFill>
                <a:latin typeface="+mn-lt"/>
                <a:ea typeface="+mn-ea"/>
                <a:cs typeface="+mn-cs"/>
              </a:rPr>
              <a:t> agreed this training will improve students' performance.</a:t>
            </a:r>
            <a:endParaRPr lang="en-US" sz="1600">
              <a:solidFill>
                <a:schemeClr val="tx2">
                  <a:lumMod val="50000"/>
                </a:schemeClr>
              </a:solidFill>
              <a:latin typeface="+mn-lt"/>
              <a:ea typeface="+mn-ea"/>
              <a:cs typeface="+mn-cs"/>
            </a:endParaRPr>
          </a:p>
        </xdr:txBody>
      </xdr:sp>
    </xdr:grpSp>
    <xdr:clientData/>
  </xdr:twoCellAnchor>
  <xdr:twoCellAnchor editAs="oneCell">
    <xdr:from>
      <xdr:col>0</xdr:col>
      <xdr:colOff>0</xdr:colOff>
      <xdr:row>0</xdr:row>
      <xdr:rowOff>0</xdr:rowOff>
    </xdr:from>
    <xdr:to>
      <xdr:col>2</xdr:col>
      <xdr:colOff>409575</xdr:colOff>
      <xdr:row>7</xdr:row>
      <xdr:rowOff>45911</xdr:rowOff>
    </xdr:to>
    <xdr:pic>
      <xdr:nvPicPr>
        <xdr:cNvPr id="15" name="Picture 14" descr="Home - Bain Elementary School">
          <a:extLst>
            <a:ext uri="{FF2B5EF4-FFF2-40B4-BE49-F238E27FC236}">
              <a16:creationId xmlns:a16="http://schemas.microsoft.com/office/drawing/2014/main" id="{3DC22905-FDED-42A7-9DA1-2B2A364D6D14}"/>
            </a:ext>
          </a:extLst>
        </xdr:cNvPr>
        <xdr:cNvPicPr>
          <a:picLocks noChangeAspect="1" noChangeArrowheads="1"/>
        </xdr:cNvPicPr>
      </xdr:nvPicPr>
      <xdr:blipFill>
        <a:blip xmlns:r="http://schemas.openxmlformats.org/officeDocument/2006/relationships" r:embed="rId1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0"/>
          <a:ext cx="1571625" cy="142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438149</xdr:colOff>
      <xdr:row>0</xdr:row>
      <xdr:rowOff>9524</xdr:rowOff>
    </xdr:from>
    <xdr:to>
      <xdr:col>9</xdr:col>
      <xdr:colOff>485775</xdr:colOff>
      <xdr:row>5</xdr:row>
      <xdr:rowOff>152399</xdr:rowOff>
    </xdr:to>
    <xdr:sp macro="" textlink="">
      <xdr:nvSpPr>
        <xdr:cNvPr id="16" name="TextBox 15">
          <a:extLst>
            <a:ext uri="{FF2B5EF4-FFF2-40B4-BE49-F238E27FC236}">
              <a16:creationId xmlns:a16="http://schemas.microsoft.com/office/drawing/2014/main" id="{7D3B6186-D021-4788-BBDB-722A9066BEBE}"/>
            </a:ext>
          </a:extLst>
        </xdr:cNvPr>
        <xdr:cNvSpPr txBox="1"/>
      </xdr:nvSpPr>
      <xdr:spPr>
        <a:xfrm>
          <a:off x="1600199" y="9524"/>
          <a:ext cx="4114801" cy="1095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a:solidFill>
                <a:schemeClr val="accent1">
                  <a:lumMod val="75000"/>
                </a:schemeClr>
              </a:solidFill>
            </a:rPr>
            <a:t>Midwest</a:t>
          </a:r>
          <a:r>
            <a:rPr lang="en-US" sz="3200" baseline="0">
              <a:solidFill>
                <a:schemeClr val="accent1">
                  <a:lumMod val="75000"/>
                </a:schemeClr>
              </a:solidFill>
            </a:rPr>
            <a:t> School District</a:t>
          </a:r>
          <a:endParaRPr lang="en-US" sz="3200">
            <a:solidFill>
              <a:schemeClr val="accent1">
                <a:lumMod val="75000"/>
              </a:schemeClr>
            </a:solidFill>
          </a:endParaRPr>
        </a:p>
        <a:p>
          <a:r>
            <a:rPr lang="en-US" sz="1800"/>
            <a:t>Teacher Math</a:t>
          </a:r>
          <a:r>
            <a:rPr lang="en-US" sz="1800" baseline="0"/>
            <a:t> Pedagogy Training Program</a:t>
          </a:r>
        </a:p>
        <a:p>
          <a:r>
            <a:rPr lang="en-US" sz="1400">
              <a:solidFill>
                <a:schemeClr val="dk1"/>
              </a:solidFill>
              <a:effectLst/>
              <a:latin typeface="+mn-lt"/>
              <a:ea typeface="+mn-ea"/>
              <a:cs typeface="+mn-cs"/>
            </a:rPr>
            <a:t>2017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t>
          </a:r>
          <a:r>
            <a:rPr lang="en-US" sz="1400" baseline="0">
              <a:solidFill>
                <a:schemeClr val="dk1"/>
              </a:solidFill>
              <a:effectLst/>
              <a:latin typeface="+mn-lt"/>
              <a:ea typeface="+mn-ea"/>
              <a:cs typeface="+mn-cs"/>
            </a:rPr>
            <a:t> 2019</a:t>
          </a:r>
          <a:endParaRPr lang="en-US" sz="1400"/>
        </a:p>
      </xdr:txBody>
    </xdr:sp>
    <xdr:clientData/>
  </xdr:twoCellAnchor>
  <xdr:twoCellAnchor>
    <xdr:from>
      <xdr:col>11</xdr:col>
      <xdr:colOff>66675</xdr:colOff>
      <xdr:row>7</xdr:row>
      <xdr:rowOff>75034</xdr:rowOff>
    </xdr:from>
    <xdr:to>
      <xdr:col>11</xdr:col>
      <xdr:colOff>390525</xdr:colOff>
      <xdr:row>33</xdr:row>
      <xdr:rowOff>142875</xdr:rowOff>
    </xdr:to>
    <xdr:sp macro="" textlink="">
      <xdr:nvSpPr>
        <xdr:cNvPr id="17" name="Rectangle 16">
          <a:extLst>
            <a:ext uri="{FF2B5EF4-FFF2-40B4-BE49-F238E27FC236}">
              <a16:creationId xmlns:a16="http://schemas.microsoft.com/office/drawing/2014/main" id="{58D1D318-DE4F-4265-9844-C9E182CEBDE3}"/>
            </a:ext>
          </a:extLst>
        </xdr:cNvPr>
        <xdr:cNvSpPr/>
      </xdr:nvSpPr>
      <xdr:spPr>
        <a:xfrm>
          <a:off x="6457950" y="1456159"/>
          <a:ext cx="323850" cy="5020841"/>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542925</xdr:colOff>
      <xdr:row>7</xdr:row>
      <xdr:rowOff>76200</xdr:rowOff>
    </xdr:from>
    <xdr:to>
      <xdr:col>19</xdr:col>
      <xdr:colOff>190500</xdr:colOff>
      <xdr:row>23</xdr:row>
      <xdr:rowOff>152400</xdr:rowOff>
    </xdr:to>
    <xdr:sp macro="" textlink="">
      <xdr:nvSpPr>
        <xdr:cNvPr id="18" name="TextBox 17">
          <a:extLst>
            <a:ext uri="{FF2B5EF4-FFF2-40B4-BE49-F238E27FC236}">
              <a16:creationId xmlns:a16="http://schemas.microsoft.com/office/drawing/2014/main" id="{54A7A9C0-0D74-43B3-AAC4-9DF204A12134}"/>
            </a:ext>
          </a:extLst>
        </xdr:cNvPr>
        <xdr:cNvSpPr txBox="1"/>
      </xdr:nvSpPr>
      <xdr:spPr>
        <a:xfrm>
          <a:off x="6934200" y="1457325"/>
          <a:ext cx="4295775" cy="3124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Midwest</a:t>
          </a:r>
          <a:r>
            <a:rPr lang="en-US" sz="1100" baseline="0"/>
            <a:t> School District implemented the Teach Math Pedagogy Training program in 2017. Since then, students gains in content knowledge and their attitudes towards math have improved. Parents attitudes toward their childs' education have also improved. Teachers have also improved thier pedagogical content knowledge around math instruction. The program is expected to conclude in 2021.</a:t>
          </a:r>
        </a:p>
        <a:p>
          <a:endParaRPr lang="en-US" sz="1100" baseline="0"/>
        </a:p>
        <a:p>
          <a:r>
            <a:rPr lang="en-US" sz="1100" baseline="0"/>
            <a:t>This report is an interactive dashboard. Click the images to see more indepth results. Use the "slicers" to the right of the dashboards to slice and dice the data. Use the Clear Filter and Multi-Select for more options. Multiple slicers work together.</a:t>
          </a:r>
        </a:p>
        <a:p>
          <a:endParaRPr lang="en-US" sz="1100" baseline="0"/>
        </a:p>
        <a:p>
          <a:r>
            <a:rPr lang="en-US" sz="1100" baseline="0"/>
            <a:t>For more information contact Tom Withee at tom@gosheneducationconsulting.com.</a:t>
          </a:r>
        </a:p>
        <a:p>
          <a:endParaRPr lang="en-US" sz="1100" baseline="0"/>
        </a:p>
        <a:p>
          <a:r>
            <a:rPr lang="en-US" sz="1100" baseline="0"/>
            <a:t>Midwest School District #123 holds the copyright for these assessment data and the accompanying analysis.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3342</xdr:colOff>
      <xdr:row>33</xdr:row>
      <xdr:rowOff>171450</xdr:rowOff>
    </xdr:to>
    <xdr:pic>
      <xdr:nvPicPr>
        <xdr:cNvPr id="3" name="Picture 2" descr="7 Ways to Support Diversity in the Classroom [With Examples ...">
          <a:extLst>
            <a:ext uri="{FF2B5EF4-FFF2-40B4-BE49-F238E27FC236}">
              <a16:creationId xmlns:a16="http://schemas.microsoft.com/office/drawing/2014/main" id="{EE06967D-2DC3-4F89-ACA3-7A86C006A3D3}"/>
            </a:ext>
          </a:extLst>
        </xdr:cNvPr>
        <xdr:cNvPicPr>
          <a:picLocks noChangeAspect="1" noChangeArrowheads="1"/>
        </xdr:cNvPicPr>
      </xdr:nvPicPr>
      <xdr:blipFill rotWithShape="1">
        <a:blip xmlns:r="http://schemas.openxmlformats.org/officeDocument/2006/relationships" r:embed="rId1">
          <a:duotone>
            <a:schemeClr val="bg2">
              <a:shade val="45000"/>
              <a:satMod val="135000"/>
            </a:schemeClr>
            <a:prstClr val="white"/>
          </a:duotone>
          <a:alphaModFix amt="70000"/>
          <a:extLst>
            <a:ext uri="{BEBA8EAE-BF5A-486C-A8C5-ECC9F3942E4B}">
              <a14:imgProps xmlns:a14="http://schemas.microsoft.com/office/drawing/2010/main">
                <a14:imgLayer r:embed="rId2">
                  <a14:imgEffect>
                    <a14:sharpenSoften amount="-25000"/>
                  </a14:imgEffect>
                  <a14:imgEffect>
                    <a14:saturation sat="0"/>
                  </a14:imgEffect>
                </a14:imgLayer>
              </a14:imgProps>
            </a:ext>
            <a:ext uri="{28A0092B-C50C-407E-A947-70E740481C1C}">
              <a14:useLocalDpi xmlns:a14="http://schemas.microsoft.com/office/drawing/2010/main" val="0"/>
            </a:ext>
          </a:extLst>
        </a:blip>
        <a:srcRect l="20117" b="2586"/>
        <a:stretch/>
      </xdr:blipFill>
      <xdr:spPr bwMode="auto">
        <a:xfrm>
          <a:off x="0" y="0"/>
          <a:ext cx="7928142"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104775</xdr:colOff>
      <xdr:row>0</xdr:row>
      <xdr:rowOff>0</xdr:rowOff>
    </xdr:from>
    <xdr:to>
      <xdr:col>12</xdr:col>
      <xdr:colOff>600075</xdr:colOff>
      <xdr:row>33</xdr:row>
      <xdr:rowOff>161925</xdr:rowOff>
    </xdr:to>
    <xdr:sp macro="" textlink="">
      <xdr:nvSpPr>
        <xdr:cNvPr id="2" name="Rectangle 1">
          <a:extLst>
            <a:ext uri="{FF2B5EF4-FFF2-40B4-BE49-F238E27FC236}">
              <a16:creationId xmlns:a16="http://schemas.microsoft.com/office/drawing/2014/main" id="{D3337042-C8FD-4E66-B3E5-D3C2652BF268}"/>
            </a:ext>
          </a:extLst>
        </xdr:cNvPr>
        <xdr:cNvSpPr/>
      </xdr:nvSpPr>
      <xdr:spPr>
        <a:xfrm>
          <a:off x="1933575" y="0"/>
          <a:ext cx="5981700" cy="6448425"/>
        </a:xfrm>
        <a:prstGeom prst="rect">
          <a:avLst/>
        </a:prstGeom>
        <a:solidFill>
          <a:srgbClr val="FFE5CC">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247650</xdr:colOff>
      <xdr:row>6</xdr:row>
      <xdr:rowOff>114300</xdr:rowOff>
    </xdr:from>
    <xdr:to>
      <xdr:col>16</xdr:col>
      <xdr:colOff>38100</xdr:colOff>
      <xdr:row>27</xdr:row>
      <xdr:rowOff>171450</xdr:rowOff>
    </xdr:to>
    <xdr:sp macro="" textlink="">
      <xdr:nvSpPr>
        <xdr:cNvPr id="18" name="Rectangle: Rounded Corners 17">
          <a:extLst>
            <a:ext uri="{FF2B5EF4-FFF2-40B4-BE49-F238E27FC236}">
              <a16:creationId xmlns:a16="http://schemas.microsoft.com/office/drawing/2014/main" id="{A97CA9A1-B2D8-4F7C-B405-FB846E987C24}"/>
            </a:ext>
          </a:extLst>
        </xdr:cNvPr>
        <xdr:cNvSpPr/>
      </xdr:nvSpPr>
      <xdr:spPr>
        <a:xfrm>
          <a:off x="8172450" y="1257300"/>
          <a:ext cx="1619250" cy="4057650"/>
        </a:xfrm>
        <a:prstGeom prst="roundRect">
          <a:avLst/>
        </a:prstGeom>
        <a:solidFill>
          <a:schemeClr val="tx2">
            <a:lumMod val="20000"/>
            <a:lumOff val="80000"/>
          </a:schemeClr>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419100</xdr:colOff>
      <xdr:row>7</xdr:row>
      <xdr:rowOff>100014</xdr:rowOff>
    </xdr:from>
    <xdr:to>
      <xdr:col>15</xdr:col>
      <xdr:colOff>480060</xdr:colOff>
      <xdr:row>12</xdr:row>
      <xdr:rowOff>4764</xdr:rowOff>
    </xdr:to>
    <mc:AlternateContent xmlns:mc="http://schemas.openxmlformats.org/markup-compatibility/2006" xmlns:a14="http://schemas.microsoft.com/office/drawing/2010/main">
      <mc:Choice Requires="a14">
        <xdr:graphicFrame macro="">
          <xdr:nvGraphicFramePr>
            <xdr:cNvPr id="4" name="Ethnicity">
              <a:extLst>
                <a:ext uri="{FF2B5EF4-FFF2-40B4-BE49-F238E27FC236}">
                  <a16:creationId xmlns:a16="http://schemas.microsoft.com/office/drawing/2014/main" id="{F56626DA-89BF-4C68-B624-BCB69DFEDCF1}"/>
                </a:ext>
              </a:extLst>
            </xdr:cNvPr>
            <xdr:cNvGraphicFramePr/>
          </xdr:nvGraphicFramePr>
          <xdr:xfrm>
            <a:off x="0" y="0"/>
            <a:ext cx="0" cy="0"/>
          </xdr:xfrm>
          <a:graphic>
            <a:graphicData uri="http://schemas.microsoft.com/office/drawing/2010/slicer">
              <sle:slicer xmlns:sle="http://schemas.microsoft.com/office/drawing/2010/slicer" name="Ethnicity"/>
            </a:graphicData>
          </a:graphic>
        </xdr:graphicFrame>
      </mc:Choice>
      <mc:Fallback xmlns="">
        <xdr:sp macro="" textlink="">
          <xdr:nvSpPr>
            <xdr:cNvPr id="0" name=""/>
            <xdr:cNvSpPr>
              <a:spLocks noTextEdit="1"/>
            </xdr:cNvSpPr>
          </xdr:nvSpPr>
          <xdr:spPr>
            <a:xfrm>
              <a:off x="8343900" y="1433514"/>
              <a:ext cx="1280160" cy="857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419100</xdr:colOff>
      <xdr:row>12</xdr:row>
      <xdr:rowOff>123826</xdr:rowOff>
    </xdr:from>
    <xdr:to>
      <xdr:col>15</xdr:col>
      <xdr:colOff>480060</xdr:colOff>
      <xdr:row>19</xdr:row>
      <xdr:rowOff>95251</xdr:rowOff>
    </xdr:to>
    <mc:AlternateContent xmlns:mc="http://schemas.openxmlformats.org/markup-compatibility/2006" xmlns:a14="http://schemas.microsoft.com/office/drawing/2010/main">
      <mc:Choice Requires="a14">
        <xdr:graphicFrame macro="">
          <xdr:nvGraphicFramePr>
            <xdr:cNvPr id="5" name="School">
              <a:extLst>
                <a:ext uri="{FF2B5EF4-FFF2-40B4-BE49-F238E27FC236}">
                  <a16:creationId xmlns:a16="http://schemas.microsoft.com/office/drawing/2014/main" id="{21F998AD-6D3E-4125-9DB0-FC3CB5367D85}"/>
                </a:ext>
              </a:extLst>
            </xdr:cNvPr>
            <xdr:cNvGraphicFramePr/>
          </xdr:nvGraphicFramePr>
          <xdr:xfrm>
            <a:off x="0" y="0"/>
            <a:ext cx="0" cy="0"/>
          </xdr:xfrm>
          <a:graphic>
            <a:graphicData uri="http://schemas.microsoft.com/office/drawing/2010/slicer">
              <sle:slicer xmlns:sle="http://schemas.microsoft.com/office/drawing/2010/slicer" name="School"/>
            </a:graphicData>
          </a:graphic>
        </xdr:graphicFrame>
      </mc:Choice>
      <mc:Fallback xmlns="">
        <xdr:sp macro="" textlink="">
          <xdr:nvSpPr>
            <xdr:cNvPr id="0" name=""/>
            <xdr:cNvSpPr>
              <a:spLocks noTextEdit="1"/>
            </xdr:cNvSpPr>
          </xdr:nvSpPr>
          <xdr:spPr>
            <a:xfrm>
              <a:off x="8343900" y="2409826"/>
              <a:ext cx="1280160" cy="1304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419100</xdr:colOff>
      <xdr:row>20</xdr:row>
      <xdr:rowOff>23813</xdr:rowOff>
    </xdr:from>
    <xdr:to>
      <xdr:col>15</xdr:col>
      <xdr:colOff>480060</xdr:colOff>
      <xdr:row>26</xdr:row>
      <xdr:rowOff>185738</xdr:rowOff>
    </xdr:to>
    <mc:AlternateContent xmlns:mc="http://schemas.openxmlformats.org/markup-compatibility/2006" xmlns:a14="http://schemas.microsoft.com/office/drawing/2010/main">
      <mc:Choice Requires="a14">
        <xdr:graphicFrame macro="">
          <xdr:nvGraphicFramePr>
            <xdr:cNvPr id="6" name="Grade">
              <a:extLst>
                <a:ext uri="{FF2B5EF4-FFF2-40B4-BE49-F238E27FC236}">
                  <a16:creationId xmlns:a16="http://schemas.microsoft.com/office/drawing/2014/main" id="{855BE239-5B9D-48DE-B1BC-F7C5D17D188B}"/>
                </a:ext>
              </a:extLst>
            </xdr:cNvPr>
            <xdr:cNvGraphicFramePr/>
          </xdr:nvGraphicFramePr>
          <xdr:xfrm>
            <a:off x="0" y="0"/>
            <a:ext cx="0" cy="0"/>
          </xdr:xfrm>
          <a:graphic>
            <a:graphicData uri="http://schemas.microsoft.com/office/drawing/2010/slicer">
              <sle:slicer xmlns:sle="http://schemas.microsoft.com/office/drawing/2010/slicer" name="Grade"/>
            </a:graphicData>
          </a:graphic>
        </xdr:graphicFrame>
      </mc:Choice>
      <mc:Fallback xmlns="">
        <xdr:sp macro="" textlink="">
          <xdr:nvSpPr>
            <xdr:cNvPr id="0" name=""/>
            <xdr:cNvSpPr>
              <a:spLocks noTextEdit="1"/>
            </xdr:cNvSpPr>
          </xdr:nvSpPr>
          <xdr:spPr>
            <a:xfrm>
              <a:off x="8343900" y="3833813"/>
              <a:ext cx="1280160" cy="1304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481014</xdr:colOff>
      <xdr:row>17</xdr:row>
      <xdr:rowOff>158894</xdr:rowOff>
    </xdr:from>
    <xdr:to>
      <xdr:col>2</xdr:col>
      <xdr:colOff>223838</xdr:colOff>
      <xdr:row>20</xdr:row>
      <xdr:rowOff>58881</xdr:rowOff>
    </xdr:to>
    <xdr:sp macro="" textlink="SSPivots!$A$24">
      <xdr:nvSpPr>
        <xdr:cNvPr id="7" name="TextBox 6">
          <a:extLst>
            <a:ext uri="{FF2B5EF4-FFF2-40B4-BE49-F238E27FC236}">
              <a16:creationId xmlns:a16="http://schemas.microsoft.com/office/drawing/2014/main" id="{113CB2E4-CD23-42A9-ACF7-727176C779B5}"/>
            </a:ext>
          </a:extLst>
        </xdr:cNvPr>
        <xdr:cNvSpPr txBox="1"/>
      </xdr:nvSpPr>
      <xdr:spPr>
        <a:xfrm>
          <a:off x="481014" y="3397394"/>
          <a:ext cx="962024" cy="471487"/>
        </a:xfrm>
        <a:prstGeom prst="rect">
          <a:avLst/>
        </a:prstGeom>
        <a:solidFill>
          <a:schemeClr val="bg2"/>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36152CE-61A8-436C-867E-6C155DA87F3E}" type="TxLink">
            <a:rPr lang="en-US" sz="3200" b="0" i="0" u="none" strike="noStrike">
              <a:solidFill>
                <a:sysClr val="windowText" lastClr="000000"/>
              </a:solidFill>
              <a:latin typeface="Calibri"/>
              <a:cs typeface="Calibri"/>
            </a:rPr>
            <a:pPr algn="ctr"/>
            <a:t>332</a:t>
          </a:fld>
          <a:endParaRPr lang="en-US" sz="3200">
            <a:solidFill>
              <a:sysClr val="windowText" lastClr="000000"/>
            </a:solidFill>
          </a:endParaRPr>
        </a:p>
      </xdr:txBody>
    </xdr:sp>
    <xdr:clientData/>
  </xdr:twoCellAnchor>
  <xdr:twoCellAnchor>
    <xdr:from>
      <xdr:col>0</xdr:col>
      <xdr:colOff>53684</xdr:colOff>
      <xdr:row>31</xdr:row>
      <xdr:rowOff>29874</xdr:rowOff>
    </xdr:from>
    <xdr:to>
      <xdr:col>2</xdr:col>
      <xdr:colOff>578771</xdr:colOff>
      <xdr:row>32</xdr:row>
      <xdr:rowOff>113694</xdr:rowOff>
    </xdr:to>
    <xdr:sp macro="" textlink="SSPivots!$C$18">
      <xdr:nvSpPr>
        <xdr:cNvPr id="8" name="TextBox 7">
          <a:extLst>
            <a:ext uri="{FF2B5EF4-FFF2-40B4-BE49-F238E27FC236}">
              <a16:creationId xmlns:a16="http://schemas.microsoft.com/office/drawing/2014/main" id="{8346B805-38EB-46CB-9E18-E5940BA19F7D}"/>
            </a:ext>
          </a:extLst>
        </xdr:cNvPr>
        <xdr:cNvSpPr txBox="1"/>
      </xdr:nvSpPr>
      <xdr:spPr>
        <a:xfrm>
          <a:off x="53684" y="5935374"/>
          <a:ext cx="1737360"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8C85EDD-3929-405E-8387-F6D3DF1E74E8}" type="TxLink">
            <a:rPr lang="en-US" sz="18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xdr:from>
      <xdr:col>0</xdr:col>
      <xdr:colOff>53684</xdr:colOff>
      <xdr:row>25</xdr:row>
      <xdr:rowOff>178810</xdr:rowOff>
    </xdr:from>
    <xdr:to>
      <xdr:col>2</xdr:col>
      <xdr:colOff>578771</xdr:colOff>
      <xdr:row>27</xdr:row>
      <xdr:rowOff>72130</xdr:rowOff>
    </xdr:to>
    <xdr:sp macro="" textlink="SSPivots!$C$19">
      <xdr:nvSpPr>
        <xdr:cNvPr id="9" name="TextBox 8">
          <a:extLst>
            <a:ext uri="{FF2B5EF4-FFF2-40B4-BE49-F238E27FC236}">
              <a16:creationId xmlns:a16="http://schemas.microsoft.com/office/drawing/2014/main" id="{19E840C8-DDE4-4AF1-A77B-732B39E32C1A}"/>
            </a:ext>
          </a:extLst>
        </xdr:cNvPr>
        <xdr:cNvSpPr txBox="1"/>
      </xdr:nvSpPr>
      <xdr:spPr>
        <a:xfrm>
          <a:off x="53684" y="4941310"/>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5566290-0876-40B9-9BAF-6C4FFF3E1D1D}" type="TxLink">
            <a:rPr lang="en-US" sz="18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xdr:from>
      <xdr:col>0</xdr:col>
      <xdr:colOff>53684</xdr:colOff>
      <xdr:row>28</xdr:row>
      <xdr:rowOff>113867</xdr:rowOff>
    </xdr:from>
    <xdr:to>
      <xdr:col>2</xdr:col>
      <xdr:colOff>578771</xdr:colOff>
      <xdr:row>30</xdr:row>
      <xdr:rowOff>7187</xdr:rowOff>
    </xdr:to>
    <xdr:sp macro="" textlink="SSPivots!$C$20">
      <xdr:nvSpPr>
        <xdr:cNvPr id="10" name="TextBox 9">
          <a:extLst>
            <a:ext uri="{FF2B5EF4-FFF2-40B4-BE49-F238E27FC236}">
              <a16:creationId xmlns:a16="http://schemas.microsoft.com/office/drawing/2014/main" id="{A87FDC8A-5F65-4805-A2A7-AA5C52542F9A}"/>
            </a:ext>
          </a:extLst>
        </xdr:cNvPr>
        <xdr:cNvSpPr txBox="1"/>
      </xdr:nvSpPr>
      <xdr:spPr>
        <a:xfrm>
          <a:off x="53684" y="5447867"/>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5F5D397-14D4-4F44-80C0-CC5A16CB62FB}" type="TxLink">
            <a:rPr lang="en-US" sz="18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editAs="oneCell">
    <xdr:from>
      <xdr:col>0</xdr:col>
      <xdr:colOff>0</xdr:colOff>
      <xdr:row>0</xdr:row>
      <xdr:rowOff>0</xdr:rowOff>
    </xdr:from>
    <xdr:to>
      <xdr:col>3</xdr:col>
      <xdr:colOff>90885</xdr:colOff>
      <xdr:row>9</xdr:row>
      <xdr:rowOff>28574</xdr:rowOff>
    </xdr:to>
    <xdr:pic>
      <xdr:nvPicPr>
        <xdr:cNvPr id="17" name="Picture 16" descr="Home - Bain Elementary School">
          <a:extLst>
            <a:ext uri="{FF2B5EF4-FFF2-40B4-BE49-F238E27FC236}">
              <a16:creationId xmlns:a16="http://schemas.microsoft.com/office/drawing/2014/main" id="{F9E61C03-6422-44B2-91AB-5F25F8B19B7C}"/>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0"/>
          <a:ext cx="1919685" cy="174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285752</xdr:colOff>
      <xdr:row>20</xdr:row>
      <xdr:rowOff>20782</xdr:rowOff>
    </xdr:from>
    <xdr:to>
      <xdr:col>2</xdr:col>
      <xdr:colOff>419101</xdr:colOff>
      <xdr:row>21</xdr:row>
      <xdr:rowOff>125558</xdr:rowOff>
    </xdr:to>
    <xdr:sp macro="" textlink="">
      <xdr:nvSpPr>
        <xdr:cNvPr id="19" name="TextBox 18">
          <a:extLst>
            <a:ext uri="{FF2B5EF4-FFF2-40B4-BE49-F238E27FC236}">
              <a16:creationId xmlns:a16="http://schemas.microsoft.com/office/drawing/2014/main" id="{0FFF4A64-C711-49F8-8EE2-363809AFC966}"/>
            </a:ext>
          </a:extLst>
        </xdr:cNvPr>
        <xdr:cNvSpPr txBox="1"/>
      </xdr:nvSpPr>
      <xdr:spPr>
        <a:xfrm>
          <a:off x="285752" y="3830782"/>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Number</a:t>
          </a:r>
          <a:r>
            <a:rPr lang="en-US" sz="1100" baseline="0">
              <a:solidFill>
                <a:sysClr val="windowText" lastClr="000000"/>
              </a:solidFill>
            </a:rPr>
            <a:t> of Students</a:t>
          </a:r>
          <a:endParaRPr lang="en-US" sz="1100">
            <a:solidFill>
              <a:sysClr val="windowText" lastClr="000000"/>
            </a:solidFill>
          </a:endParaRPr>
        </a:p>
      </xdr:txBody>
    </xdr:sp>
    <xdr:clientData/>
  </xdr:twoCellAnchor>
  <xdr:twoCellAnchor>
    <xdr:from>
      <xdr:col>0</xdr:col>
      <xdr:colOff>0</xdr:colOff>
      <xdr:row>30</xdr:row>
      <xdr:rowOff>0</xdr:rowOff>
    </xdr:from>
    <xdr:to>
      <xdr:col>2</xdr:col>
      <xdr:colOff>133349</xdr:colOff>
      <xdr:row>31</xdr:row>
      <xdr:rowOff>104776</xdr:rowOff>
    </xdr:to>
    <xdr:sp macro="" textlink="">
      <xdr:nvSpPr>
        <xdr:cNvPr id="20" name="TextBox 19">
          <a:extLst>
            <a:ext uri="{FF2B5EF4-FFF2-40B4-BE49-F238E27FC236}">
              <a16:creationId xmlns:a16="http://schemas.microsoft.com/office/drawing/2014/main" id="{D2FAAAE5-0C01-4755-9358-5749DAC9950A}"/>
            </a:ext>
          </a:extLst>
        </xdr:cNvPr>
        <xdr:cNvSpPr txBox="1"/>
      </xdr:nvSpPr>
      <xdr:spPr>
        <a:xfrm>
          <a:off x="0" y="5715000"/>
          <a:ext cx="1345622"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Ethnicity</a:t>
          </a:r>
        </a:p>
      </xdr:txBody>
    </xdr:sp>
    <xdr:clientData/>
  </xdr:twoCellAnchor>
  <xdr:twoCellAnchor>
    <xdr:from>
      <xdr:col>0</xdr:col>
      <xdr:colOff>0</xdr:colOff>
      <xdr:row>24</xdr:row>
      <xdr:rowOff>155863</xdr:rowOff>
    </xdr:from>
    <xdr:to>
      <xdr:col>2</xdr:col>
      <xdr:colOff>133349</xdr:colOff>
      <xdr:row>26</xdr:row>
      <xdr:rowOff>70139</xdr:rowOff>
    </xdr:to>
    <xdr:sp macro="" textlink="">
      <xdr:nvSpPr>
        <xdr:cNvPr id="21" name="TextBox 20">
          <a:extLst>
            <a:ext uri="{FF2B5EF4-FFF2-40B4-BE49-F238E27FC236}">
              <a16:creationId xmlns:a16="http://schemas.microsoft.com/office/drawing/2014/main" id="{97E4A96D-5577-4CC1-A1B4-8184C2F1A8E4}"/>
            </a:ext>
          </a:extLst>
        </xdr:cNvPr>
        <xdr:cNvSpPr txBox="1"/>
      </xdr:nvSpPr>
      <xdr:spPr>
        <a:xfrm>
          <a:off x="0" y="4727863"/>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School</a:t>
          </a:r>
        </a:p>
      </xdr:txBody>
    </xdr:sp>
    <xdr:clientData/>
  </xdr:twoCellAnchor>
  <xdr:twoCellAnchor>
    <xdr:from>
      <xdr:col>0</xdr:col>
      <xdr:colOff>0</xdr:colOff>
      <xdr:row>27</xdr:row>
      <xdr:rowOff>83993</xdr:rowOff>
    </xdr:from>
    <xdr:to>
      <xdr:col>2</xdr:col>
      <xdr:colOff>133349</xdr:colOff>
      <xdr:row>28</xdr:row>
      <xdr:rowOff>188769</xdr:rowOff>
    </xdr:to>
    <xdr:sp macro="" textlink="">
      <xdr:nvSpPr>
        <xdr:cNvPr id="22" name="TextBox 21">
          <a:extLst>
            <a:ext uri="{FF2B5EF4-FFF2-40B4-BE49-F238E27FC236}">
              <a16:creationId xmlns:a16="http://schemas.microsoft.com/office/drawing/2014/main" id="{89C3EC35-E8B3-41FA-88B8-A849C4B8FADC}"/>
            </a:ext>
          </a:extLst>
        </xdr:cNvPr>
        <xdr:cNvSpPr txBox="1"/>
      </xdr:nvSpPr>
      <xdr:spPr>
        <a:xfrm>
          <a:off x="0" y="5227493"/>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Grade</a:t>
          </a:r>
        </a:p>
      </xdr:txBody>
    </xdr:sp>
    <xdr:clientData/>
  </xdr:twoCellAnchor>
  <xdr:twoCellAnchor>
    <xdr:from>
      <xdr:col>0</xdr:col>
      <xdr:colOff>1</xdr:colOff>
      <xdr:row>9</xdr:row>
      <xdr:rowOff>116034</xdr:rowOff>
    </xdr:from>
    <xdr:to>
      <xdr:col>3</xdr:col>
      <xdr:colOff>95251</xdr:colOff>
      <xdr:row>14</xdr:row>
      <xdr:rowOff>64080</xdr:rowOff>
    </xdr:to>
    <xdr:sp macro="" textlink="">
      <xdr:nvSpPr>
        <xdr:cNvPr id="23" name="TextBox 22">
          <a:extLst>
            <a:ext uri="{FF2B5EF4-FFF2-40B4-BE49-F238E27FC236}">
              <a16:creationId xmlns:a16="http://schemas.microsoft.com/office/drawing/2014/main" id="{C3B34F7C-71BF-4D69-8A8E-806AB739C7C5}"/>
            </a:ext>
          </a:extLst>
        </xdr:cNvPr>
        <xdr:cNvSpPr txBox="1"/>
      </xdr:nvSpPr>
      <xdr:spPr>
        <a:xfrm>
          <a:off x="1" y="1830534"/>
          <a:ext cx="1924050" cy="90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600">
              <a:solidFill>
                <a:sysClr val="windowText" lastClr="000000"/>
              </a:solidFill>
              <a:latin typeface="+mn-lt"/>
              <a:ea typeface="+mn-ea"/>
              <a:cs typeface="+mn-cs"/>
            </a:rPr>
            <a:t>Students improved their content knowledge by</a:t>
          </a:r>
        </a:p>
      </xdr:txBody>
    </xdr:sp>
    <xdr:clientData/>
  </xdr:twoCellAnchor>
  <xdr:twoCellAnchor>
    <xdr:from>
      <xdr:col>0</xdr:col>
      <xdr:colOff>535999</xdr:colOff>
      <xdr:row>13</xdr:row>
      <xdr:rowOff>17320</xdr:rowOff>
    </xdr:from>
    <xdr:to>
      <xdr:col>2</xdr:col>
      <xdr:colOff>168853</xdr:colOff>
      <xdr:row>16</xdr:row>
      <xdr:rowOff>112570</xdr:rowOff>
    </xdr:to>
    <xdr:sp macro="" textlink="SSPivots!$A$27">
      <xdr:nvSpPr>
        <xdr:cNvPr id="24" name="TextBox 23">
          <a:extLst>
            <a:ext uri="{FF2B5EF4-FFF2-40B4-BE49-F238E27FC236}">
              <a16:creationId xmlns:a16="http://schemas.microsoft.com/office/drawing/2014/main" id="{E4CEFC40-E3FD-4BB0-9266-BACD1FB95296}"/>
            </a:ext>
          </a:extLst>
        </xdr:cNvPr>
        <xdr:cNvSpPr txBox="1"/>
      </xdr:nvSpPr>
      <xdr:spPr>
        <a:xfrm>
          <a:off x="535999" y="2493820"/>
          <a:ext cx="852054" cy="66675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85ED614-BA00-4A10-B7DA-E013EDC9C9BE}" type="TxLink">
            <a:rPr lang="en-US" sz="3200" b="0" i="0" u="none" strike="noStrike">
              <a:solidFill>
                <a:schemeClr val="accent1">
                  <a:lumMod val="75000"/>
                </a:schemeClr>
              </a:solidFill>
              <a:latin typeface="Calibri"/>
              <a:ea typeface="+mn-ea"/>
              <a:cs typeface="Calibri"/>
            </a:rPr>
            <a:pPr marL="0" indent="0" algn="ctr"/>
            <a:t>3%</a:t>
          </a:fld>
          <a:endParaRPr lang="en-US" sz="3200" b="0" i="0" u="none" strike="noStrike">
            <a:solidFill>
              <a:schemeClr val="accent1">
                <a:lumMod val="75000"/>
              </a:schemeClr>
            </a:solidFill>
            <a:latin typeface="Calibri"/>
            <a:ea typeface="+mn-ea"/>
            <a:cs typeface="Calibri"/>
          </a:endParaRPr>
        </a:p>
      </xdr:txBody>
    </xdr:sp>
    <xdr:clientData/>
  </xdr:twoCellAnchor>
  <xdr:twoCellAnchor>
    <xdr:from>
      <xdr:col>4</xdr:col>
      <xdr:colOff>312767</xdr:colOff>
      <xdr:row>16</xdr:row>
      <xdr:rowOff>110942</xdr:rowOff>
    </xdr:from>
    <xdr:to>
      <xdr:col>6</xdr:col>
      <xdr:colOff>197774</xdr:colOff>
      <xdr:row>18</xdr:row>
      <xdr:rowOff>41669</xdr:rowOff>
    </xdr:to>
    <xdr:sp macro="" textlink="SSPivots!C11">
      <xdr:nvSpPr>
        <xdr:cNvPr id="25" name="TextBox 24">
          <a:extLst>
            <a:ext uri="{FF2B5EF4-FFF2-40B4-BE49-F238E27FC236}">
              <a16:creationId xmlns:a16="http://schemas.microsoft.com/office/drawing/2014/main" id="{2FB7C49F-2BD0-4A61-B767-F89E8A7477C5}"/>
            </a:ext>
          </a:extLst>
        </xdr:cNvPr>
        <xdr:cNvSpPr txBox="1"/>
      </xdr:nvSpPr>
      <xdr:spPr>
        <a:xfrm>
          <a:off x="2751167" y="3158942"/>
          <a:ext cx="1104207" cy="311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A452C56-361C-4DB8-9977-3420144635B9}" type="TxLink">
            <a:rPr lang="en-US" sz="1100" b="0" i="0" u="none" strike="noStrike">
              <a:solidFill>
                <a:schemeClr val="accent1">
                  <a:lumMod val="50000"/>
                </a:schemeClr>
              </a:solidFill>
              <a:latin typeface="Calibri"/>
              <a:cs typeface="Calibri"/>
            </a:rPr>
            <a:pPr algn="ctr"/>
            <a:t>Significant!</a:t>
          </a:fld>
          <a:endParaRPr lang="en-US" sz="1100">
            <a:solidFill>
              <a:schemeClr val="accent1">
                <a:lumMod val="50000"/>
              </a:schemeClr>
            </a:solidFill>
          </a:endParaRPr>
        </a:p>
      </xdr:txBody>
    </xdr:sp>
    <xdr:clientData/>
  </xdr:twoCellAnchor>
  <xdr:twoCellAnchor>
    <xdr:from>
      <xdr:col>6</xdr:col>
      <xdr:colOff>288780</xdr:colOff>
      <xdr:row>16</xdr:row>
      <xdr:rowOff>110942</xdr:rowOff>
    </xdr:from>
    <xdr:to>
      <xdr:col>8</xdr:col>
      <xdr:colOff>332075</xdr:colOff>
      <xdr:row>18</xdr:row>
      <xdr:rowOff>41669</xdr:rowOff>
    </xdr:to>
    <xdr:sp macro="" textlink="SSPivots!E11">
      <xdr:nvSpPr>
        <xdr:cNvPr id="26" name="TextBox 25">
          <a:extLst>
            <a:ext uri="{FF2B5EF4-FFF2-40B4-BE49-F238E27FC236}">
              <a16:creationId xmlns:a16="http://schemas.microsoft.com/office/drawing/2014/main" id="{8B02793D-E065-49E8-A27F-7971F695A1E2}"/>
            </a:ext>
          </a:extLst>
        </xdr:cNvPr>
        <xdr:cNvSpPr txBox="1"/>
      </xdr:nvSpPr>
      <xdr:spPr>
        <a:xfrm>
          <a:off x="3946380" y="3158942"/>
          <a:ext cx="1262495" cy="311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89143865-AC03-46B7-92B7-4F08C4E811C6}" type="TxLink">
            <a:rPr lang="en-US" sz="1100" b="0" i="0" u="none" strike="noStrike">
              <a:solidFill>
                <a:schemeClr val="accent4">
                  <a:lumMod val="75000"/>
                </a:schemeClr>
              </a:solidFill>
              <a:latin typeface="Calibri"/>
              <a:ea typeface="+mn-ea"/>
              <a:cs typeface="Calibri"/>
            </a:rPr>
            <a:pPr marL="0" indent="0" algn="ctr"/>
            <a:t>Significant!</a:t>
          </a:fld>
          <a:endParaRPr lang="en-US" sz="1100" b="0" i="0" u="none" strike="noStrike">
            <a:solidFill>
              <a:schemeClr val="accent4">
                <a:lumMod val="75000"/>
              </a:schemeClr>
            </a:solidFill>
            <a:latin typeface="Calibri"/>
            <a:ea typeface="+mn-ea"/>
            <a:cs typeface="Calibri"/>
          </a:endParaRPr>
        </a:p>
      </xdr:txBody>
    </xdr:sp>
    <xdr:clientData/>
  </xdr:twoCellAnchor>
  <xdr:twoCellAnchor>
    <xdr:from>
      <xdr:col>8</xdr:col>
      <xdr:colOff>282803</xdr:colOff>
      <xdr:row>16</xdr:row>
      <xdr:rowOff>110942</xdr:rowOff>
    </xdr:from>
    <xdr:to>
      <xdr:col>10</xdr:col>
      <xdr:colOff>430008</xdr:colOff>
      <xdr:row>18</xdr:row>
      <xdr:rowOff>41669</xdr:rowOff>
    </xdr:to>
    <xdr:sp macro="" textlink="SSPivots!G11">
      <xdr:nvSpPr>
        <xdr:cNvPr id="27" name="TextBox 26">
          <a:extLst>
            <a:ext uri="{FF2B5EF4-FFF2-40B4-BE49-F238E27FC236}">
              <a16:creationId xmlns:a16="http://schemas.microsoft.com/office/drawing/2014/main" id="{69563E44-57B4-4B10-A16C-E40085E653B6}"/>
            </a:ext>
          </a:extLst>
        </xdr:cNvPr>
        <xdr:cNvSpPr txBox="1"/>
      </xdr:nvSpPr>
      <xdr:spPr>
        <a:xfrm>
          <a:off x="5159603" y="3158942"/>
          <a:ext cx="1366405" cy="311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1173A4FF-A817-452B-A215-5D54954CECF2}" type="TxLink">
            <a:rPr lang="en-US" sz="1100" b="0" i="0" u="none" strike="noStrike">
              <a:solidFill>
                <a:schemeClr val="accent3"/>
              </a:solidFill>
              <a:latin typeface="Calibri"/>
              <a:ea typeface="+mn-ea"/>
              <a:cs typeface="Calibri"/>
            </a:rPr>
            <a:pPr marL="0" indent="0" algn="ctr"/>
            <a:t>Significant!</a:t>
          </a:fld>
          <a:endParaRPr lang="en-US" sz="1100" b="0" i="0" u="none" strike="noStrike">
            <a:solidFill>
              <a:schemeClr val="accent3"/>
            </a:solidFill>
            <a:latin typeface="Calibri"/>
            <a:ea typeface="+mn-ea"/>
            <a:cs typeface="Calibri"/>
          </a:endParaRPr>
        </a:p>
      </xdr:txBody>
    </xdr:sp>
    <xdr:clientData/>
  </xdr:twoCellAnchor>
  <xdr:twoCellAnchor>
    <xdr:from>
      <xdr:col>4</xdr:col>
      <xdr:colOff>171450</xdr:colOff>
      <xdr:row>19</xdr:row>
      <xdr:rowOff>9526</xdr:rowOff>
    </xdr:from>
    <xdr:to>
      <xdr:col>11</xdr:col>
      <xdr:colOff>228599</xdr:colOff>
      <xdr:row>33</xdr:row>
      <xdr:rowOff>41996</xdr:rowOff>
    </xdr:to>
    <xdr:graphicFrame macro="">
      <xdr:nvGraphicFramePr>
        <xdr:cNvPr id="28" name="Chart 27">
          <a:extLst>
            <a:ext uri="{FF2B5EF4-FFF2-40B4-BE49-F238E27FC236}">
              <a16:creationId xmlns:a16="http://schemas.microsoft.com/office/drawing/2014/main" id="{B41B67E8-0D9B-4F28-AB6A-9522CD723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133350</xdr:colOff>
      <xdr:row>0</xdr:row>
      <xdr:rowOff>133350</xdr:rowOff>
    </xdr:from>
    <xdr:to>
      <xdr:col>6</xdr:col>
      <xdr:colOff>377190</xdr:colOff>
      <xdr:row>16</xdr:row>
      <xdr:rowOff>102870</xdr:rowOff>
    </xdr:to>
    <xdr:graphicFrame macro="">
      <xdr:nvGraphicFramePr>
        <xdr:cNvPr id="29" name="Chart 28">
          <a:extLst>
            <a:ext uri="{FF2B5EF4-FFF2-40B4-BE49-F238E27FC236}">
              <a16:creationId xmlns:a16="http://schemas.microsoft.com/office/drawing/2014/main" id="{CDBE72EF-8323-4B60-96C0-21B7F6441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188507</xdr:colOff>
      <xdr:row>0</xdr:row>
      <xdr:rowOff>133350</xdr:rowOff>
    </xdr:from>
    <xdr:to>
      <xdr:col>8</xdr:col>
      <xdr:colOff>432347</xdr:colOff>
      <xdr:row>16</xdr:row>
      <xdr:rowOff>102870</xdr:rowOff>
    </xdr:to>
    <xdr:graphicFrame macro="">
      <xdr:nvGraphicFramePr>
        <xdr:cNvPr id="30" name="Chart 29">
          <a:extLst>
            <a:ext uri="{FF2B5EF4-FFF2-40B4-BE49-F238E27FC236}">
              <a16:creationId xmlns:a16="http://schemas.microsoft.com/office/drawing/2014/main" id="{8ADB991F-6A3E-4F29-92E8-6EFCFEDAE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234485</xdr:colOff>
      <xdr:row>0</xdr:row>
      <xdr:rowOff>133350</xdr:rowOff>
    </xdr:from>
    <xdr:to>
      <xdr:col>10</xdr:col>
      <xdr:colOff>478325</xdr:colOff>
      <xdr:row>16</xdr:row>
      <xdr:rowOff>102870</xdr:rowOff>
    </xdr:to>
    <xdr:graphicFrame macro="">
      <xdr:nvGraphicFramePr>
        <xdr:cNvPr id="31" name="Chart 30">
          <a:extLst>
            <a:ext uri="{FF2B5EF4-FFF2-40B4-BE49-F238E27FC236}">
              <a16:creationId xmlns:a16="http://schemas.microsoft.com/office/drawing/2014/main" id="{95EA424A-A30B-43C2-89F4-5A9301A2A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390525</xdr:colOff>
      <xdr:row>1</xdr:row>
      <xdr:rowOff>28575</xdr:rowOff>
    </xdr:from>
    <xdr:to>
      <xdr:col>11</xdr:col>
      <xdr:colOff>142875</xdr:colOff>
      <xdr:row>8</xdr:row>
      <xdr:rowOff>66675</xdr:rowOff>
    </xdr:to>
    <xdr:sp macro="" textlink="">
      <xdr:nvSpPr>
        <xdr:cNvPr id="14" name="TextBox 13">
          <a:extLst>
            <a:ext uri="{FF2B5EF4-FFF2-40B4-BE49-F238E27FC236}">
              <a16:creationId xmlns:a16="http://schemas.microsoft.com/office/drawing/2014/main" id="{0D7B9E7B-C77B-452E-BFBB-E56427EC3A8E}"/>
            </a:ext>
          </a:extLst>
        </xdr:cNvPr>
        <xdr:cNvSpPr txBox="1"/>
      </xdr:nvSpPr>
      <xdr:spPr>
        <a:xfrm>
          <a:off x="2828925" y="219075"/>
          <a:ext cx="401955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Students</a:t>
          </a:r>
          <a:r>
            <a:rPr lang="en-US" sz="1600" baseline="0"/>
            <a:t> </a:t>
          </a:r>
          <a:r>
            <a:rPr lang="en-US" sz="1600" baseline="0">
              <a:solidFill>
                <a:schemeClr val="accent1">
                  <a:lumMod val="75000"/>
                </a:schemeClr>
              </a:solidFill>
            </a:rPr>
            <a:t>PRE</a:t>
          </a:r>
          <a:r>
            <a:rPr lang="en-US" sz="1600" baseline="0"/>
            <a:t> and </a:t>
          </a:r>
          <a:r>
            <a:rPr lang="en-US" sz="1600" baseline="0">
              <a:solidFill>
                <a:schemeClr val="accent4">
                  <a:lumMod val="75000"/>
                </a:schemeClr>
              </a:solidFill>
            </a:rPr>
            <a:t>POST</a:t>
          </a:r>
          <a:r>
            <a:rPr lang="en-US" sz="1600" baseline="0"/>
            <a:t> summer camp results</a:t>
          </a:r>
        </a:p>
        <a:p>
          <a:r>
            <a:rPr lang="en-US" sz="1100" baseline="0"/>
            <a:t>Significant gains were observed in </a:t>
          </a:r>
          <a:r>
            <a:rPr lang="en-US" sz="1100" baseline="0">
              <a:solidFill>
                <a:schemeClr val="accent4">
                  <a:lumMod val="75000"/>
                </a:schemeClr>
              </a:solidFill>
            </a:rPr>
            <a:t>Growth Mindset</a:t>
          </a:r>
          <a:r>
            <a:rPr lang="en-US" sz="1100" baseline="0"/>
            <a:t> across all subcategories!</a:t>
          </a:r>
          <a:endParaRPr lang="en-US" sz="1100"/>
        </a:p>
      </xdr:txBody>
    </xdr:sp>
    <xdr:clientData/>
  </xdr:twoCellAnchor>
  <xdr:twoCellAnchor>
    <xdr:from>
      <xdr:col>13</xdr:col>
      <xdr:colOff>542925</xdr:colOff>
      <xdr:row>29</xdr:row>
      <xdr:rowOff>19051</xdr:rowOff>
    </xdr:from>
    <xdr:to>
      <xdr:col>15</xdr:col>
      <xdr:colOff>342900</xdr:colOff>
      <xdr:row>31</xdr:row>
      <xdr:rowOff>95251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815E7EF0-CE31-47C0-81B4-2BA2DD19D997}"/>
            </a:ext>
          </a:extLst>
        </xdr:cNvPr>
        <xdr:cNvSpPr txBox="1"/>
      </xdr:nvSpPr>
      <xdr:spPr>
        <a:xfrm>
          <a:off x="8467725" y="5543551"/>
          <a:ext cx="1019175"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US" sz="1050" b="1"/>
            <a:t>Return</a:t>
          </a:r>
          <a:r>
            <a:rPr lang="en-US" sz="1050" b="1" baseline="0"/>
            <a:t> to Introduction</a:t>
          </a:r>
          <a:endParaRPr lang="en-US" sz="105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590551</xdr:colOff>
      <xdr:row>33</xdr:row>
      <xdr:rowOff>161925</xdr:rowOff>
    </xdr:to>
    <xdr:pic>
      <xdr:nvPicPr>
        <xdr:cNvPr id="33" name="Picture 32" descr="7 ways to help your kids with math homework | NSF - National ...">
          <a:extLst>
            <a:ext uri="{FF2B5EF4-FFF2-40B4-BE49-F238E27FC236}">
              <a16:creationId xmlns:a16="http://schemas.microsoft.com/office/drawing/2014/main" id="{E81DA6B1-C879-4DC0-A4F4-3D95E695CD66}"/>
            </a:ext>
          </a:extLst>
        </xdr:cNvPr>
        <xdr:cNvPicPr>
          <a:picLocks noChangeAspect="1" noChangeArrowheads="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r="23000"/>
        <a:stretch/>
      </xdr:blipFill>
      <xdr:spPr bwMode="auto">
        <a:xfrm>
          <a:off x="1" y="0"/>
          <a:ext cx="7905750" cy="644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95250</xdr:colOff>
      <xdr:row>0</xdr:row>
      <xdr:rowOff>0</xdr:rowOff>
    </xdr:from>
    <xdr:to>
      <xdr:col>12</xdr:col>
      <xdr:colOff>590550</xdr:colOff>
      <xdr:row>33</xdr:row>
      <xdr:rowOff>161925</xdr:rowOff>
    </xdr:to>
    <xdr:sp macro="" textlink="">
      <xdr:nvSpPr>
        <xdr:cNvPr id="35" name="Rectangle 34">
          <a:extLst>
            <a:ext uri="{FF2B5EF4-FFF2-40B4-BE49-F238E27FC236}">
              <a16:creationId xmlns:a16="http://schemas.microsoft.com/office/drawing/2014/main" id="{244A630E-B709-4238-93CB-657CFA13F8F1}"/>
            </a:ext>
          </a:extLst>
        </xdr:cNvPr>
        <xdr:cNvSpPr/>
      </xdr:nvSpPr>
      <xdr:spPr>
        <a:xfrm>
          <a:off x="1924050" y="0"/>
          <a:ext cx="5981700" cy="6448425"/>
        </a:xfrm>
        <a:prstGeom prst="rect">
          <a:avLst/>
        </a:prstGeom>
        <a:solidFill>
          <a:srgbClr val="FFE5CC">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247650</xdr:colOff>
      <xdr:row>1</xdr:row>
      <xdr:rowOff>0</xdr:rowOff>
    </xdr:from>
    <xdr:to>
      <xdr:col>16</xdr:col>
      <xdr:colOff>9525</xdr:colOff>
      <xdr:row>28</xdr:row>
      <xdr:rowOff>171450</xdr:rowOff>
    </xdr:to>
    <xdr:sp macro="" textlink="">
      <xdr:nvSpPr>
        <xdr:cNvPr id="2" name="Rectangle: Rounded Corners 1">
          <a:extLst>
            <a:ext uri="{FF2B5EF4-FFF2-40B4-BE49-F238E27FC236}">
              <a16:creationId xmlns:a16="http://schemas.microsoft.com/office/drawing/2014/main" id="{7650BA53-995E-4261-8562-24E46AFF821D}"/>
            </a:ext>
          </a:extLst>
        </xdr:cNvPr>
        <xdr:cNvSpPr/>
      </xdr:nvSpPr>
      <xdr:spPr>
        <a:xfrm>
          <a:off x="8172450" y="190500"/>
          <a:ext cx="1590675" cy="5314950"/>
        </a:xfrm>
        <a:prstGeom prst="roundRect">
          <a:avLst/>
        </a:prstGeom>
        <a:solidFill>
          <a:schemeClr val="tx2">
            <a:lumMod val="20000"/>
            <a:lumOff val="80000"/>
          </a:schemeClr>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406762</xdr:colOff>
      <xdr:row>21</xdr:row>
      <xdr:rowOff>35069</xdr:rowOff>
    </xdr:from>
    <xdr:to>
      <xdr:col>2</xdr:col>
      <xdr:colOff>298091</xdr:colOff>
      <xdr:row>23</xdr:row>
      <xdr:rowOff>125556</xdr:rowOff>
    </xdr:to>
    <xdr:sp macro="" textlink="PSPivots!C32">
      <xdr:nvSpPr>
        <xdr:cNvPr id="7" name="TextBox 6">
          <a:extLst>
            <a:ext uri="{FF2B5EF4-FFF2-40B4-BE49-F238E27FC236}">
              <a16:creationId xmlns:a16="http://schemas.microsoft.com/office/drawing/2014/main" id="{71820992-43AC-43E9-BF8B-3BC27058FC70}"/>
            </a:ext>
          </a:extLst>
        </xdr:cNvPr>
        <xdr:cNvSpPr txBox="1"/>
      </xdr:nvSpPr>
      <xdr:spPr>
        <a:xfrm>
          <a:off x="406762" y="4035569"/>
          <a:ext cx="1110529" cy="471487"/>
        </a:xfrm>
        <a:prstGeom prst="rect">
          <a:avLst/>
        </a:prstGeom>
        <a:solidFill>
          <a:schemeClr val="bg2"/>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2ACACB1-8162-4C65-A979-E145B904F712}" type="TxLink">
            <a:rPr lang="en-US" sz="3200" b="0" i="0" u="none" strike="noStrike">
              <a:solidFill>
                <a:sysClr val="windowText" lastClr="000000"/>
              </a:solidFill>
              <a:latin typeface="Calibri"/>
              <a:cs typeface="Calibri"/>
            </a:rPr>
            <a:pPr algn="ctr"/>
            <a:t>1041</a:t>
          </a:fld>
          <a:endParaRPr lang="en-US" sz="7200">
            <a:solidFill>
              <a:sysClr val="windowText" lastClr="000000"/>
            </a:solidFill>
          </a:endParaRPr>
        </a:p>
      </xdr:txBody>
    </xdr:sp>
    <xdr:clientData/>
  </xdr:twoCellAnchor>
  <xdr:twoCellAnchor>
    <xdr:from>
      <xdr:col>0</xdr:col>
      <xdr:colOff>53684</xdr:colOff>
      <xdr:row>31</xdr:row>
      <xdr:rowOff>153699</xdr:rowOff>
    </xdr:from>
    <xdr:to>
      <xdr:col>2</xdr:col>
      <xdr:colOff>578771</xdr:colOff>
      <xdr:row>33</xdr:row>
      <xdr:rowOff>47019</xdr:rowOff>
    </xdr:to>
    <xdr:sp macro="" textlink="PSPivots!D27">
      <xdr:nvSpPr>
        <xdr:cNvPr id="8" name="TextBox 7">
          <a:extLst>
            <a:ext uri="{FF2B5EF4-FFF2-40B4-BE49-F238E27FC236}">
              <a16:creationId xmlns:a16="http://schemas.microsoft.com/office/drawing/2014/main" id="{BAF8EB36-D9DF-4C63-B3F8-FCFB58E14121}"/>
            </a:ext>
          </a:extLst>
        </xdr:cNvPr>
        <xdr:cNvSpPr txBox="1"/>
      </xdr:nvSpPr>
      <xdr:spPr>
        <a:xfrm>
          <a:off x="53684" y="6059199"/>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5B6EC82-FD31-4636-A61F-162B3D9BC457}" type="TxLink">
            <a:rPr lang="en-US" sz="11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xdr:from>
      <xdr:col>0</xdr:col>
      <xdr:colOff>53684</xdr:colOff>
      <xdr:row>26</xdr:row>
      <xdr:rowOff>131185</xdr:rowOff>
    </xdr:from>
    <xdr:to>
      <xdr:col>2</xdr:col>
      <xdr:colOff>578771</xdr:colOff>
      <xdr:row>28</xdr:row>
      <xdr:rowOff>24505</xdr:rowOff>
    </xdr:to>
    <xdr:sp macro="" textlink="PSPivots!D29">
      <xdr:nvSpPr>
        <xdr:cNvPr id="9" name="TextBox 8">
          <a:extLst>
            <a:ext uri="{FF2B5EF4-FFF2-40B4-BE49-F238E27FC236}">
              <a16:creationId xmlns:a16="http://schemas.microsoft.com/office/drawing/2014/main" id="{624DAF8C-B66D-4E57-95A3-6BA942BA32DB}"/>
            </a:ext>
          </a:extLst>
        </xdr:cNvPr>
        <xdr:cNvSpPr txBox="1"/>
      </xdr:nvSpPr>
      <xdr:spPr>
        <a:xfrm>
          <a:off x="53684" y="5084185"/>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2B952D5-3CAF-4356-94FD-2A837EA6DF21}" type="TxLink">
            <a:rPr lang="en-US" sz="11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xdr:from>
      <xdr:col>0</xdr:col>
      <xdr:colOff>53684</xdr:colOff>
      <xdr:row>29</xdr:row>
      <xdr:rowOff>56717</xdr:rowOff>
    </xdr:from>
    <xdr:to>
      <xdr:col>2</xdr:col>
      <xdr:colOff>578771</xdr:colOff>
      <xdr:row>30</xdr:row>
      <xdr:rowOff>140537</xdr:rowOff>
    </xdr:to>
    <xdr:sp macro="" textlink="PSPivots!D28">
      <xdr:nvSpPr>
        <xdr:cNvPr id="10" name="TextBox 9">
          <a:extLst>
            <a:ext uri="{FF2B5EF4-FFF2-40B4-BE49-F238E27FC236}">
              <a16:creationId xmlns:a16="http://schemas.microsoft.com/office/drawing/2014/main" id="{56956E35-AB5B-4852-B7FB-56A4CD779AF6}"/>
            </a:ext>
          </a:extLst>
        </xdr:cNvPr>
        <xdr:cNvSpPr txBox="1"/>
      </xdr:nvSpPr>
      <xdr:spPr>
        <a:xfrm>
          <a:off x="53684" y="5581217"/>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A00D480-59B0-4EB1-B6F5-6DDE1363D775}" type="TxLink">
            <a:rPr lang="en-US" sz="1100" b="0" i="0" u="none" strike="noStrike">
              <a:solidFill>
                <a:sysClr val="windowText" lastClr="000000"/>
              </a:solidFill>
              <a:latin typeface="Calibri"/>
              <a:ea typeface="+mn-ea"/>
              <a:cs typeface="Calibri"/>
            </a:rPr>
            <a:pPr marL="0" indent="0" algn="ctr"/>
            <a:t>(All)</a:t>
          </a:fld>
          <a:endParaRPr lang="en-US" sz="1800" b="0" i="0" u="none" strike="noStrike">
            <a:solidFill>
              <a:sysClr val="windowText" lastClr="000000"/>
            </a:solidFill>
            <a:latin typeface="Calibri"/>
            <a:ea typeface="+mn-ea"/>
            <a:cs typeface="Calibri"/>
          </a:endParaRPr>
        </a:p>
      </xdr:txBody>
    </xdr:sp>
    <xdr:clientData/>
  </xdr:twoCellAnchor>
  <xdr:twoCellAnchor editAs="oneCell">
    <xdr:from>
      <xdr:col>0</xdr:col>
      <xdr:colOff>0</xdr:colOff>
      <xdr:row>0</xdr:row>
      <xdr:rowOff>0</xdr:rowOff>
    </xdr:from>
    <xdr:to>
      <xdr:col>3</xdr:col>
      <xdr:colOff>91440</xdr:colOff>
      <xdr:row>9</xdr:row>
      <xdr:rowOff>29080</xdr:rowOff>
    </xdr:to>
    <xdr:pic>
      <xdr:nvPicPr>
        <xdr:cNvPr id="14" name="Picture 13" descr="Home - Bain Elementary School">
          <a:extLst>
            <a:ext uri="{FF2B5EF4-FFF2-40B4-BE49-F238E27FC236}">
              <a16:creationId xmlns:a16="http://schemas.microsoft.com/office/drawing/2014/main" id="{F8806106-FCDC-4AB8-A254-1A712F374064}"/>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0"/>
          <a:ext cx="1920240" cy="1743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285752</xdr:colOff>
      <xdr:row>23</xdr:row>
      <xdr:rowOff>87457</xdr:rowOff>
    </xdr:from>
    <xdr:to>
      <xdr:col>2</xdr:col>
      <xdr:colOff>419101</xdr:colOff>
      <xdr:row>25</xdr:row>
      <xdr:rowOff>1733</xdr:rowOff>
    </xdr:to>
    <xdr:sp macro="" textlink="">
      <xdr:nvSpPr>
        <xdr:cNvPr id="15" name="TextBox 14">
          <a:extLst>
            <a:ext uri="{FF2B5EF4-FFF2-40B4-BE49-F238E27FC236}">
              <a16:creationId xmlns:a16="http://schemas.microsoft.com/office/drawing/2014/main" id="{A9B60CD2-9160-4CE4-B5C5-4B8FB2A8CBF5}"/>
            </a:ext>
          </a:extLst>
        </xdr:cNvPr>
        <xdr:cNvSpPr txBox="1"/>
      </xdr:nvSpPr>
      <xdr:spPr>
        <a:xfrm>
          <a:off x="285752" y="4468957"/>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Number</a:t>
          </a:r>
          <a:r>
            <a:rPr lang="en-US" sz="1100" baseline="0">
              <a:solidFill>
                <a:sysClr val="windowText" lastClr="000000"/>
              </a:solidFill>
            </a:rPr>
            <a:t> of Parents</a:t>
          </a:r>
          <a:endParaRPr lang="en-US" sz="1100">
            <a:solidFill>
              <a:sysClr val="windowText" lastClr="000000"/>
            </a:solidFill>
          </a:endParaRPr>
        </a:p>
      </xdr:txBody>
    </xdr:sp>
    <xdr:clientData/>
  </xdr:twoCellAnchor>
  <xdr:twoCellAnchor>
    <xdr:from>
      <xdr:col>0</xdr:col>
      <xdr:colOff>0</xdr:colOff>
      <xdr:row>30</xdr:row>
      <xdr:rowOff>123825</xdr:rowOff>
    </xdr:from>
    <xdr:to>
      <xdr:col>2</xdr:col>
      <xdr:colOff>133349</xdr:colOff>
      <xdr:row>32</xdr:row>
      <xdr:rowOff>38101</xdr:rowOff>
    </xdr:to>
    <xdr:sp macro="" textlink="">
      <xdr:nvSpPr>
        <xdr:cNvPr id="16" name="TextBox 15">
          <a:extLst>
            <a:ext uri="{FF2B5EF4-FFF2-40B4-BE49-F238E27FC236}">
              <a16:creationId xmlns:a16="http://schemas.microsoft.com/office/drawing/2014/main" id="{57AD3BB0-4E8E-4C12-A983-2F9AFC576BE9}"/>
            </a:ext>
          </a:extLst>
        </xdr:cNvPr>
        <xdr:cNvSpPr txBox="1"/>
      </xdr:nvSpPr>
      <xdr:spPr>
        <a:xfrm>
          <a:off x="0" y="5838825"/>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Ethnicity</a:t>
          </a:r>
        </a:p>
      </xdr:txBody>
    </xdr:sp>
    <xdr:clientData/>
  </xdr:twoCellAnchor>
  <xdr:twoCellAnchor>
    <xdr:from>
      <xdr:col>0</xdr:col>
      <xdr:colOff>0</xdr:colOff>
      <xdr:row>25</xdr:row>
      <xdr:rowOff>108238</xdr:rowOff>
    </xdr:from>
    <xdr:to>
      <xdr:col>2</xdr:col>
      <xdr:colOff>133349</xdr:colOff>
      <xdr:row>27</xdr:row>
      <xdr:rowOff>22514</xdr:rowOff>
    </xdr:to>
    <xdr:sp macro="" textlink="">
      <xdr:nvSpPr>
        <xdr:cNvPr id="17" name="TextBox 16">
          <a:extLst>
            <a:ext uri="{FF2B5EF4-FFF2-40B4-BE49-F238E27FC236}">
              <a16:creationId xmlns:a16="http://schemas.microsoft.com/office/drawing/2014/main" id="{8AFCD969-7177-4ED8-91B2-3ADA41D0B420}"/>
            </a:ext>
          </a:extLst>
        </xdr:cNvPr>
        <xdr:cNvSpPr txBox="1"/>
      </xdr:nvSpPr>
      <xdr:spPr>
        <a:xfrm>
          <a:off x="0" y="4870738"/>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School</a:t>
          </a:r>
        </a:p>
      </xdr:txBody>
    </xdr:sp>
    <xdr:clientData/>
  </xdr:twoCellAnchor>
  <xdr:twoCellAnchor>
    <xdr:from>
      <xdr:col>0</xdr:col>
      <xdr:colOff>0</xdr:colOff>
      <xdr:row>28</xdr:row>
      <xdr:rowOff>26843</xdr:rowOff>
    </xdr:from>
    <xdr:to>
      <xdr:col>2</xdr:col>
      <xdr:colOff>133349</xdr:colOff>
      <xdr:row>29</xdr:row>
      <xdr:rowOff>131619</xdr:rowOff>
    </xdr:to>
    <xdr:sp macro="" textlink="">
      <xdr:nvSpPr>
        <xdr:cNvPr id="18" name="TextBox 17">
          <a:extLst>
            <a:ext uri="{FF2B5EF4-FFF2-40B4-BE49-F238E27FC236}">
              <a16:creationId xmlns:a16="http://schemas.microsoft.com/office/drawing/2014/main" id="{15B4D82B-E9C6-4D44-B8E6-530144481CE1}"/>
            </a:ext>
          </a:extLst>
        </xdr:cNvPr>
        <xdr:cNvSpPr txBox="1"/>
      </xdr:nvSpPr>
      <xdr:spPr>
        <a:xfrm>
          <a:off x="0" y="5360843"/>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Grade</a:t>
          </a:r>
        </a:p>
      </xdr:txBody>
    </xdr:sp>
    <xdr:clientData/>
  </xdr:twoCellAnchor>
  <xdr:twoCellAnchor>
    <xdr:from>
      <xdr:col>0</xdr:col>
      <xdr:colOff>1</xdr:colOff>
      <xdr:row>13</xdr:row>
      <xdr:rowOff>173183</xdr:rowOff>
    </xdr:from>
    <xdr:to>
      <xdr:col>3</xdr:col>
      <xdr:colOff>95251</xdr:colOff>
      <xdr:row>20</xdr:row>
      <xdr:rowOff>9525</xdr:rowOff>
    </xdr:to>
    <xdr:sp macro="" textlink="">
      <xdr:nvSpPr>
        <xdr:cNvPr id="19" name="TextBox 18">
          <a:extLst>
            <a:ext uri="{FF2B5EF4-FFF2-40B4-BE49-F238E27FC236}">
              <a16:creationId xmlns:a16="http://schemas.microsoft.com/office/drawing/2014/main" id="{5D689F57-4561-452C-B503-A5980EEFDE88}"/>
            </a:ext>
          </a:extLst>
        </xdr:cNvPr>
        <xdr:cNvSpPr txBox="1"/>
      </xdr:nvSpPr>
      <xdr:spPr>
        <a:xfrm>
          <a:off x="1" y="2649683"/>
          <a:ext cx="1924050" cy="1169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600">
              <a:solidFill>
                <a:sysClr val="windowText" lastClr="000000"/>
              </a:solidFill>
              <a:latin typeface="+mn-lt"/>
              <a:ea typeface="+mn-ea"/>
              <a:cs typeface="+mn-cs"/>
            </a:rPr>
            <a:t>of</a:t>
          </a:r>
          <a:r>
            <a:rPr lang="en-US" sz="1600" baseline="0">
              <a:solidFill>
                <a:sysClr val="windowText" lastClr="000000"/>
              </a:solidFill>
              <a:latin typeface="+mn-lt"/>
              <a:ea typeface="+mn-ea"/>
              <a:cs typeface="+mn-cs"/>
            </a:rPr>
            <a:t> </a:t>
          </a:r>
          <a:r>
            <a:rPr lang="en-US" sz="1600">
              <a:solidFill>
                <a:sysClr val="windowText" lastClr="000000"/>
              </a:solidFill>
              <a:latin typeface="+mn-lt"/>
              <a:ea typeface="+mn-ea"/>
              <a:cs typeface="+mn-cs"/>
            </a:rPr>
            <a:t>parents agreed they</a:t>
          </a:r>
          <a:r>
            <a:rPr lang="en-US" sz="1600" baseline="0">
              <a:solidFill>
                <a:sysClr val="windowText" lastClr="000000"/>
              </a:solidFill>
              <a:latin typeface="+mn-lt"/>
              <a:ea typeface="+mn-ea"/>
              <a:cs typeface="+mn-cs"/>
            </a:rPr>
            <a:t> feel comfortable helping their child in math.</a:t>
          </a:r>
          <a:endParaRPr lang="en-US" sz="1600">
            <a:solidFill>
              <a:sysClr val="windowText" lastClr="000000"/>
            </a:solidFill>
            <a:latin typeface="+mn-lt"/>
            <a:ea typeface="+mn-ea"/>
            <a:cs typeface="+mn-cs"/>
          </a:endParaRPr>
        </a:p>
      </xdr:txBody>
    </xdr:sp>
    <xdr:clientData/>
  </xdr:twoCellAnchor>
  <xdr:twoCellAnchor>
    <xdr:from>
      <xdr:col>0</xdr:col>
      <xdr:colOff>503095</xdr:colOff>
      <xdr:row>11</xdr:row>
      <xdr:rowOff>7795</xdr:rowOff>
    </xdr:from>
    <xdr:to>
      <xdr:col>2</xdr:col>
      <xdr:colOff>201758</xdr:colOff>
      <xdr:row>14</xdr:row>
      <xdr:rowOff>103045</xdr:rowOff>
    </xdr:to>
    <xdr:sp macro="" textlink="PSPivots!K15">
      <xdr:nvSpPr>
        <xdr:cNvPr id="20" name="TextBox 19">
          <a:extLst>
            <a:ext uri="{FF2B5EF4-FFF2-40B4-BE49-F238E27FC236}">
              <a16:creationId xmlns:a16="http://schemas.microsoft.com/office/drawing/2014/main" id="{EE21E832-4321-4D5F-9E08-35514D3CC283}"/>
            </a:ext>
          </a:extLst>
        </xdr:cNvPr>
        <xdr:cNvSpPr txBox="1"/>
      </xdr:nvSpPr>
      <xdr:spPr>
        <a:xfrm>
          <a:off x="503095" y="2103295"/>
          <a:ext cx="917863" cy="66675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A65247A-F5EE-4D31-BB5A-5FE745B66A98}" type="TxLink">
            <a:rPr lang="en-US" sz="3200" b="0" i="0" u="none" strike="noStrike">
              <a:solidFill>
                <a:schemeClr val="accent1">
                  <a:lumMod val="75000"/>
                </a:schemeClr>
              </a:solidFill>
              <a:latin typeface="Calibri"/>
              <a:ea typeface="+mn-ea"/>
              <a:cs typeface="Calibri"/>
            </a:rPr>
            <a:pPr marL="0" indent="0" algn="ctr"/>
            <a:t>49%</a:t>
          </a:fld>
          <a:endParaRPr lang="en-US" sz="7200" b="0" i="0" u="none" strike="noStrike">
            <a:solidFill>
              <a:schemeClr val="accent1">
                <a:lumMod val="75000"/>
              </a:schemeClr>
            </a:solidFill>
            <a:latin typeface="Calibri"/>
            <a:ea typeface="+mn-ea"/>
            <a:cs typeface="Calibri"/>
          </a:endParaRPr>
        </a:p>
      </xdr:txBody>
    </xdr:sp>
    <xdr:clientData/>
  </xdr:twoCellAnchor>
  <xdr:twoCellAnchor editAs="oneCell">
    <xdr:from>
      <xdr:col>13</xdr:col>
      <xdr:colOff>400049</xdr:colOff>
      <xdr:row>2</xdr:row>
      <xdr:rowOff>14008</xdr:rowOff>
    </xdr:from>
    <xdr:to>
      <xdr:col>15</xdr:col>
      <xdr:colOff>461009</xdr:colOff>
      <xdr:row>6</xdr:row>
      <xdr:rowOff>114861</xdr:rowOff>
    </xdr:to>
    <mc:AlternateContent xmlns:mc="http://schemas.openxmlformats.org/markup-compatibility/2006" xmlns:a14="http://schemas.microsoft.com/office/drawing/2010/main">
      <mc:Choice Requires="a14">
        <xdr:graphicFrame macro="">
          <xdr:nvGraphicFramePr>
            <xdr:cNvPr id="25" name="Ethnicity 1">
              <a:extLst>
                <a:ext uri="{FF2B5EF4-FFF2-40B4-BE49-F238E27FC236}">
                  <a16:creationId xmlns:a16="http://schemas.microsoft.com/office/drawing/2014/main" id="{9B47D536-586A-444A-B030-92A9146EDF36}"/>
                </a:ext>
              </a:extLst>
            </xdr:cNvPr>
            <xdr:cNvGraphicFramePr/>
          </xdr:nvGraphicFramePr>
          <xdr:xfrm>
            <a:off x="0" y="0"/>
            <a:ext cx="0" cy="0"/>
          </xdr:xfrm>
          <a:graphic>
            <a:graphicData uri="http://schemas.microsoft.com/office/drawing/2010/slicer">
              <sle:slicer xmlns:sle="http://schemas.microsoft.com/office/drawing/2010/slicer" name="Ethnicity 1"/>
            </a:graphicData>
          </a:graphic>
        </xdr:graphicFrame>
      </mc:Choice>
      <mc:Fallback xmlns="">
        <xdr:sp macro="" textlink="">
          <xdr:nvSpPr>
            <xdr:cNvPr id="0" name=""/>
            <xdr:cNvSpPr>
              <a:spLocks noTextEdit="1"/>
            </xdr:cNvSpPr>
          </xdr:nvSpPr>
          <xdr:spPr>
            <a:xfrm>
              <a:off x="8324849" y="395008"/>
              <a:ext cx="1280160" cy="8628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400049</xdr:colOff>
      <xdr:row>14</xdr:row>
      <xdr:rowOff>63312</xdr:rowOff>
    </xdr:from>
    <xdr:to>
      <xdr:col>15</xdr:col>
      <xdr:colOff>461009</xdr:colOff>
      <xdr:row>27</xdr:row>
      <xdr:rowOff>179853</xdr:rowOff>
    </xdr:to>
    <mc:AlternateContent xmlns:mc="http://schemas.openxmlformats.org/markup-compatibility/2006" xmlns:a14="http://schemas.microsoft.com/office/drawing/2010/main">
      <mc:Choice Requires="a14">
        <xdr:graphicFrame macro="">
          <xdr:nvGraphicFramePr>
            <xdr:cNvPr id="26" name="GL">
              <a:extLst>
                <a:ext uri="{FF2B5EF4-FFF2-40B4-BE49-F238E27FC236}">
                  <a16:creationId xmlns:a16="http://schemas.microsoft.com/office/drawing/2014/main" id="{1AC0637A-8E03-4338-A9CC-87A39E046825}"/>
                </a:ext>
              </a:extLst>
            </xdr:cNvPr>
            <xdr:cNvGraphicFramePr/>
          </xdr:nvGraphicFramePr>
          <xdr:xfrm>
            <a:off x="0" y="0"/>
            <a:ext cx="0" cy="0"/>
          </xdr:xfrm>
          <a:graphic>
            <a:graphicData uri="http://schemas.microsoft.com/office/drawing/2010/slicer">
              <sle:slicer xmlns:sle="http://schemas.microsoft.com/office/drawing/2010/slicer" name="GL"/>
            </a:graphicData>
          </a:graphic>
        </xdr:graphicFrame>
      </mc:Choice>
      <mc:Fallback xmlns="">
        <xdr:sp macro="" textlink="">
          <xdr:nvSpPr>
            <xdr:cNvPr id="0" name=""/>
            <xdr:cNvSpPr>
              <a:spLocks noTextEdit="1"/>
            </xdr:cNvSpPr>
          </xdr:nvSpPr>
          <xdr:spPr>
            <a:xfrm>
              <a:off x="8324849" y="2730312"/>
              <a:ext cx="1280160" cy="25930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400050</xdr:colOff>
      <xdr:row>6</xdr:row>
      <xdr:rowOff>184337</xdr:rowOff>
    </xdr:from>
    <xdr:to>
      <xdr:col>15</xdr:col>
      <xdr:colOff>461010</xdr:colOff>
      <xdr:row>13</xdr:row>
      <xdr:rowOff>184337</xdr:rowOff>
    </xdr:to>
    <mc:AlternateContent xmlns:mc="http://schemas.openxmlformats.org/markup-compatibility/2006" xmlns:a14="http://schemas.microsoft.com/office/drawing/2010/main">
      <mc:Choice Requires="a14">
        <xdr:graphicFrame macro="">
          <xdr:nvGraphicFramePr>
            <xdr:cNvPr id="27" name="School 2">
              <a:extLst>
                <a:ext uri="{FF2B5EF4-FFF2-40B4-BE49-F238E27FC236}">
                  <a16:creationId xmlns:a16="http://schemas.microsoft.com/office/drawing/2014/main" id="{E7EED025-0D73-417F-84D4-3330B5D64F34}"/>
                </a:ext>
              </a:extLst>
            </xdr:cNvPr>
            <xdr:cNvGraphicFramePr/>
          </xdr:nvGraphicFramePr>
          <xdr:xfrm>
            <a:off x="0" y="0"/>
            <a:ext cx="0" cy="0"/>
          </xdr:xfrm>
          <a:graphic>
            <a:graphicData uri="http://schemas.microsoft.com/office/drawing/2010/slicer">
              <sle:slicer xmlns:sle="http://schemas.microsoft.com/office/drawing/2010/slicer" name="School 2"/>
            </a:graphicData>
          </a:graphic>
        </xdr:graphicFrame>
      </mc:Choice>
      <mc:Fallback xmlns="">
        <xdr:sp macro="" textlink="">
          <xdr:nvSpPr>
            <xdr:cNvPr id="0" name=""/>
            <xdr:cNvSpPr>
              <a:spLocks noTextEdit="1"/>
            </xdr:cNvSpPr>
          </xdr:nvSpPr>
          <xdr:spPr>
            <a:xfrm>
              <a:off x="8324850" y="1327337"/>
              <a:ext cx="1280160"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352425</xdr:colOff>
      <xdr:row>24</xdr:row>
      <xdr:rowOff>19050</xdr:rowOff>
    </xdr:from>
    <xdr:to>
      <xdr:col>12</xdr:col>
      <xdr:colOff>480733</xdr:colOff>
      <xdr:row>33</xdr:row>
      <xdr:rowOff>178734</xdr:rowOff>
    </xdr:to>
    <xdr:graphicFrame macro="">
      <xdr:nvGraphicFramePr>
        <xdr:cNvPr id="29" name="Chart 28">
          <a:extLst>
            <a:ext uri="{FF2B5EF4-FFF2-40B4-BE49-F238E27FC236}">
              <a16:creationId xmlns:a16="http://schemas.microsoft.com/office/drawing/2014/main" id="{DB235491-43CD-434A-AD55-961CEA1DC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180975</xdr:colOff>
      <xdr:row>0</xdr:row>
      <xdr:rowOff>114301</xdr:rowOff>
    </xdr:from>
    <xdr:to>
      <xdr:col>12</xdr:col>
      <xdr:colOff>485775</xdr:colOff>
      <xdr:row>22</xdr:row>
      <xdr:rowOff>85725</xdr:rowOff>
    </xdr:to>
    <xdr:grpSp>
      <xdr:nvGrpSpPr>
        <xdr:cNvPr id="34" name="Group 33">
          <a:extLst>
            <a:ext uri="{FF2B5EF4-FFF2-40B4-BE49-F238E27FC236}">
              <a16:creationId xmlns:a16="http://schemas.microsoft.com/office/drawing/2014/main" id="{76A6B3B7-B6D2-4B89-9B36-0A056AA4903F}"/>
            </a:ext>
          </a:extLst>
        </xdr:cNvPr>
        <xdr:cNvGrpSpPr/>
      </xdr:nvGrpSpPr>
      <xdr:grpSpPr>
        <a:xfrm>
          <a:off x="2276475" y="114301"/>
          <a:ext cx="6591300" cy="4162424"/>
          <a:chOff x="-7924800" y="1"/>
          <a:chExt cx="5791200" cy="4162424"/>
        </a:xfrm>
      </xdr:grpSpPr>
      <xdr:graphicFrame macro="">
        <xdr:nvGraphicFramePr>
          <xdr:cNvPr id="28" name="Chart 27">
            <a:extLst>
              <a:ext uri="{FF2B5EF4-FFF2-40B4-BE49-F238E27FC236}">
                <a16:creationId xmlns:a16="http://schemas.microsoft.com/office/drawing/2014/main" id="{AFC35FFE-D676-4D78-8998-53EBD0F5B0C7}"/>
              </a:ext>
            </a:extLst>
          </xdr:cNvPr>
          <xdr:cNvGraphicFramePr>
            <a:graphicFrameLocks/>
          </xdr:cNvGraphicFramePr>
        </xdr:nvGraphicFramePr>
        <xdr:xfrm>
          <a:off x="-7839074" y="1"/>
          <a:ext cx="5705474" cy="416242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0" name="Rectangle: Rounded Corners 29">
            <a:extLst>
              <a:ext uri="{FF2B5EF4-FFF2-40B4-BE49-F238E27FC236}">
                <a16:creationId xmlns:a16="http://schemas.microsoft.com/office/drawing/2014/main" id="{BA5AF832-BDF0-443F-BA53-3DFACF3FAF6C}"/>
              </a:ext>
            </a:extLst>
          </xdr:cNvPr>
          <xdr:cNvSpPr/>
        </xdr:nvSpPr>
        <xdr:spPr>
          <a:xfrm>
            <a:off x="-7924800" y="3619500"/>
            <a:ext cx="5760720" cy="4572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Rounded Corners 30">
            <a:extLst>
              <a:ext uri="{FF2B5EF4-FFF2-40B4-BE49-F238E27FC236}">
                <a16:creationId xmlns:a16="http://schemas.microsoft.com/office/drawing/2014/main" id="{5B95E75E-73AD-4D1F-AD75-2E6AE29C208D}"/>
              </a:ext>
            </a:extLst>
          </xdr:cNvPr>
          <xdr:cNvSpPr/>
        </xdr:nvSpPr>
        <xdr:spPr>
          <a:xfrm>
            <a:off x="-7924800" y="1057275"/>
            <a:ext cx="5760720" cy="457200"/>
          </a:xfrm>
          <a:prstGeom prst="roundRect">
            <a:avLst/>
          </a:prstGeom>
          <a:no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523875</xdr:colOff>
      <xdr:row>29</xdr:row>
      <xdr:rowOff>171450</xdr:rowOff>
    </xdr:from>
    <xdr:to>
      <xdr:col>15</xdr:col>
      <xdr:colOff>323850</xdr:colOff>
      <xdr:row>32</xdr:row>
      <xdr:rowOff>57150</xdr:rowOff>
    </xdr:to>
    <xdr:sp macro="" textlink="">
      <xdr:nvSpPr>
        <xdr:cNvPr id="36" name="TextBox 35">
          <a:hlinkClick xmlns:r="http://schemas.openxmlformats.org/officeDocument/2006/relationships" r:id="rId6"/>
          <a:extLst>
            <a:ext uri="{FF2B5EF4-FFF2-40B4-BE49-F238E27FC236}">
              <a16:creationId xmlns:a16="http://schemas.microsoft.com/office/drawing/2014/main" id="{61BBCE2E-CF0C-4BFD-9E0E-069ABBF65DEF}"/>
            </a:ext>
          </a:extLst>
        </xdr:cNvPr>
        <xdr:cNvSpPr txBox="1"/>
      </xdr:nvSpPr>
      <xdr:spPr>
        <a:xfrm>
          <a:off x="8448675" y="5695950"/>
          <a:ext cx="1019175"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US" sz="1050" b="1"/>
            <a:t>Return</a:t>
          </a:r>
          <a:r>
            <a:rPr lang="en-US" sz="1050" b="1" baseline="0"/>
            <a:t> to Introduction</a:t>
          </a:r>
          <a:endParaRPr lang="en-US" sz="105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xdr:colOff>
      <xdr:row>33</xdr:row>
      <xdr:rowOff>171450</xdr:rowOff>
    </xdr:to>
    <xdr:pic>
      <xdr:nvPicPr>
        <xdr:cNvPr id="29" name="Picture 28" descr="Unit 5 Joins Mindfulness Trend With Grade School Pilot | WGLT">
          <a:extLst>
            <a:ext uri="{FF2B5EF4-FFF2-40B4-BE49-F238E27FC236}">
              <a16:creationId xmlns:a16="http://schemas.microsoft.com/office/drawing/2014/main" id="{004E7C0A-BD4D-4FC9-A24A-317A89BEDDC5}"/>
            </a:ext>
          </a:extLst>
        </xdr:cNvPr>
        <xdr:cNvPicPr>
          <a:picLocks noChangeAspect="1" noChangeArrowheads="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l="7079"/>
        <a:stretch/>
      </xdr:blipFill>
      <xdr:spPr bwMode="auto">
        <a:xfrm>
          <a:off x="1" y="0"/>
          <a:ext cx="7924800"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104775</xdr:colOff>
      <xdr:row>0</xdr:row>
      <xdr:rowOff>0</xdr:rowOff>
    </xdr:from>
    <xdr:to>
      <xdr:col>12</xdr:col>
      <xdr:colOff>600075</xdr:colOff>
      <xdr:row>33</xdr:row>
      <xdr:rowOff>161925</xdr:rowOff>
    </xdr:to>
    <xdr:sp macro="" textlink="">
      <xdr:nvSpPr>
        <xdr:cNvPr id="31" name="Rectangle 30">
          <a:extLst>
            <a:ext uri="{FF2B5EF4-FFF2-40B4-BE49-F238E27FC236}">
              <a16:creationId xmlns:a16="http://schemas.microsoft.com/office/drawing/2014/main" id="{862CC9DF-5754-4662-8D7B-597E634745BA}"/>
            </a:ext>
          </a:extLst>
        </xdr:cNvPr>
        <xdr:cNvSpPr/>
      </xdr:nvSpPr>
      <xdr:spPr>
        <a:xfrm>
          <a:off x="1933575" y="0"/>
          <a:ext cx="5981700" cy="6448425"/>
        </a:xfrm>
        <a:prstGeom prst="rect">
          <a:avLst/>
        </a:prstGeom>
        <a:solidFill>
          <a:srgbClr val="FFE5CC">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247650</xdr:colOff>
      <xdr:row>6</xdr:row>
      <xdr:rowOff>114300</xdr:rowOff>
    </xdr:from>
    <xdr:to>
      <xdr:col>16</xdr:col>
      <xdr:colOff>38100</xdr:colOff>
      <xdr:row>15</xdr:row>
      <xdr:rowOff>152400</xdr:rowOff>
    </xdr:to>
    <xdr:sp macro="" textlink="">
      <xdr:nvSpPr>
        <xdr:cNvPr id="2" name="Rectangle: Rounded Corners 1">
          <a:extLst>
            <a:ext uri="{FF2B5EF4-FFF2-40B4-BE49-F238E27FC236}">
              <a16:creationId xmlns:a16="http://schemas.microsoft.com/office/drawing/2014/main" id="{836D54A1-D641-41E2-8AAD-D10695ABC59A}"/>
            </a:ext>
          </a:extLst>
        </xdr:cNvPr>
        <xdr:cNvSpPr/>
      </xdr:nvSpPr>
      <xdr:spPr>
        <a:xfrm>
          <a:off x="8172450" y="1257300"/>
          <a:ext cx="1619250" cy="1752600"/>
        </a:xfrm>
        <a:prstGeom prst="roundRect">
          <a:avLst/>
        </a:prstGeom>
        <a:solidFill>
          <a:schemeClr val="tx2">
            <a:lumMod val="20000"/>
            <a:lumOff val="80000"/>
          </a:schemeClr>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462830</xdr:colOff>
      <xdr:row>26</xdr:row>
      <xdr:rowOff>130319</xdr:rowOff>
    </xdr:from>
    <xdr:to>
      <xdr:col>2</xdr:col>
      <xdr:colOff>205654</xdr:colOff>
      <xdr:row>29</xdr:row>
      <xdr:rowOff>30306</xdr:rowOff>
    </xdr:to>
    <xdr:sp macro="" textlink="TSPivots!D30">
      <xdr:nvSpPr>
        <xdr:cNvPr id="7" name="TextBox 6">
          <a:extLst>
            <a:ext uri="{FF2B5EF4-FFF2-40B4-BE49-F238E27FC236}">
              <a16:creationId xmlns:a16="http://schemas.microsoft.com/office/drawing/2014/main" id="{235584D8-432E-4815-8667-0AFC3AD6570F}"/>
            </a:ext>
          </a:extLst>
        </xdr:cNvPr>
        <xdr:cNvSpPr txBox="1"/>
      </xdr:nvSpPr>
      <xdr:spPr>
        <a:xfrm>
          <a:off x="462830" y="5083319"/>
          <a:ext cx="962024" cy="471487"/>
        </a:xfrm>
        <a:prstGeom prst="rect">
          <a:avLst/>
        </a:prstGeom>
        <a:solidFill>
          <a:schemeClr val="bg2"/>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0C037A9-0103-4A36-AB82-725F2B9B32DC}" type="TxLink">
            <a:rPr lang="en-US" sz="3200" b="0" i="0" u="none" strike="noStrike">
              <a:solidFill>
                <a:srgbClr val="000000"/>
              </a:solidFill>
              <a:latin typeface="Calibri"/>
              <a:cs typeface="Calibri"/>
            </a:rPr>
            <a:pPr algn="ctr"/>
            <a:t>88</a:t>
          </a:fld>
          <a:endParaRPr lang="en-US" sz="7200">
            <a:solidFill>
              <a:schemeClr val="tx2">
                <a:lumMod val="50000"/>
              </a:schemeClr>
            </a:solidFill>
          </a:endParaRPr>
        </a:p>
      </xdr:txBody>
    </xdr:sp>
    <xdr:clientData/>
  </xdr:twoCellAnchor>
  <xdr:twoCellAnchor>
    <xdr:from>
      <xdr:col>0</xdr:col>
      <xdr:colOff>53684</xdr:colOff>
      <xdr:row>32</xdr:row>
      <xdr:rowOff>16885</xdr:rowOff>
    </xdr:from>
    <xdr:to>
      <xdr:col>2</xdr:col>
      <xdr:colOff>578771</xdr:colOff>
      <xdr:row>33</xdr:row>
      <xdr:rowOff>100705</xdr:rowOff>
    </xdr:to>
    <xdr:sp macro="" textlink="TSPivots!E27">
      <xdr:nvSpPr>
        <xdr:cNvPr id="9" name="TextBox 8">
          <a:extLst>
            <a:ext uri="{FF2B5EF4-FFF2-40B4-BE49-F238E27FC236}">
              <a16:creationId xmlns:a16="http://schemas.microsoft.com/office/drawing/2014/main" id="{F3A14960-3DB5-48F8-BFBF-EE028CAD7EE2}"/>
            </a:ext>
          </a:extLst>
        </xdr:cNvPr>
        <xdr:cNvSpPr txBox="1"/>
      </xdr:nvSpPr>
      <xdr:spPr>
        <a:xfrm>
          <a:off x="53684" y="6112885"/>
          <a:ext cx="1744287" cy="274320"/>
        </a:xfrm>
        <a:prstGeom prst="rect">
          <a:avLst/>
        </a:prstGeom>
        <a:solidFill>
          <a:schemeClr val="tx2">
            <a:lumMod val="20000"/>
            <a:lumOff val="80000"/>
          </a:schemeClr>
        </a:solidFill>
        <a:ln w="19050"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F862150-8DB5-41B6-8383-2E399F44ADDD}" type="TxLink">
            <a:rPr lang="en-US" sz="1100" b="0" i="0" u="none" strike="noStrike">
              <a:solidFill>
                <a:srgbClr val="000000"/>
              </a:solidFill>
              <a:latin typeface="Calibri"/>
              <a:ea typeface="+mn-ea"/>
              <a:cs typeface="Calibri"/>
            </a:rPr>
            <a:pPr marL="0" indent="0" algn="ctr"/>
            <a:t>(All)</a:t>
          </a:fld>
          <a:endParaRPr lang="en-US" sz="1800" b="0" i="0" u="none" strike="noStrike">
            <a:solidFill>
              <a:schemeClr val="tx2">
                <a:lumMod val="50000"/>
              </a:schemeClr>
            </a:solidFill>
            <a:latin typeface="Calibri"/>
            <a:ea typeface="+mn-ea"/>
            <a:cs typeface="Calibri"/>
          </a:endParaRPr>
        </a:p>
      </xdr:txBody>
    </xdr:sp>
    <xdr:clientData/>
  </xdr:twoCellAnchor>
  <xdr:twoCellAnchor editAs="oneCell">
    <xdr:from>
      <xdr:col>0</xdr:col>
      <xdr:colOff>0</xdr:colOff>
      <xdr:row>0</xdr:row>
      <xdr:rowOff>0</xdr:rowOff>
    </xdr:from>
    <xdr:to>
      <xdr:col>3</xdr:col>
      <xdr:colOff>91440</xdr:colOff>
      <xdr:row>9</xdr:row>
      <xdr:rowOff>29080</xdr:rowOff>
    </xdr:to>
    <xdr:pic>
      <xdr:nvPicPr>
        <xdr:cNvPr id="14" name="Picture 13" descr="Home - Bain Elementary School">
          <a:extLst>
            <a:ext uri="{FF2B5EF4-FFF2-40B4-BE49-F238E27FC236}">
              <a16:creationId xmlns:a16="http://schemas.microsoft.com/office/drawing/2014/main" id="{E4638FEF-59E3-4DFE-8DE4-1AA5217B14C8}"/>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0"/>
          <a:ext cx="1920240" cy="1743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267567</xdr:colOff>
      <xdr:row>28</xdr:row>
      <xdr:rowOff>182707</xdr:rowOff>
    </xdr:from>
    <xdr:to>
      <xdr:col>2</xdr:col>
      <xdr:colOff>400916</xdr:colOff>
      <xdr:row>30</xdr:row>
      <xdr:rowOff>96983</xdr:rowOff>
    </xdr:to>
    <xdr:sp macro="" textlink="">
      <xdr:nvSpPr>
        <xdr:cNvPr id="15" name="TextBox 14">
          <a:extLst>
            <a:ext uri="{FF2B5EF4-FFF2-40B4-BE49-F238E27FC236}">
              <a16:creationId xmlns:a16="http://schemas.microsoft.com/office/drawing/2014/main" id="{0473429D-A0C7-4ABD-8DE0-8999FDFBF128}"/>
            </a:ext>
          </a:extLst>
        </xdr:cNvPr>
        <xdr:cNvSpPr txBox="1"/>
      </xdr:nvSpPr>
      <xdr:spPr>
        <a:xfrm>
          <a:off x="267567" y="5516707"/>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2">
                  <a:lumMod val="50000"/>
                </a:schemeClr>
              </a:solidFill>
            </a:rPr>
            <a:t>Number</a:t>
          </a:r>
          <a:r>
            <a:rPr lang="en-US" sz="1100" baseline="0">
              <a:solidFill>
                <a:schemeClr val="accent2">
                  <a:lumMod val="50000"/>
                </a:schemeClr>
              </a:solidFill>
            </a:rPr>
            <a:t> of Teachers</a:t>
          </a:r>
          <a:endParaRPr lang="en-US" sz="1100">
            <a:solidFill>
              <a:schemeClr val="accent2">
                <a:lumMod val="50000"/>
              </a:schemeClr>
            </a:solidFill>
          </a:endParaRPr>
        </a:p>
      </xdr:txBody>
    </xdr:sp>
    <xdr:clientData/>
  </xdr:twoCellAnchor>
  <xdr:twoCellAnchor>
    <xdr:from>
      <xdr:col>0</xdr:col>
      <xdr:colOff>0</xdr:colOff>
      <xdr:row>30</xdr:row>
      <xdr:rowOff>184438</xdr:rowOff>
    </xdr:from>
    <xdr:to>
      <xdr:col>2</xdr:col>
      <xdr:colOff>133349</xdr:colOff>
      <xdr:row>32</xdr:row>
      <xdr:rowOff>98714</xdr:rowOff>
    </xdr:to>
    <xdr:sp macro="" textlink="">
      <xdr:nvSpPr>
        <xdr:cNvPr id="17" name="TextBox 16">
          <a:extLst>
            <a:ext uri="{FF2B5EF4-FFF2-40B4-BE49-F238E27FC236}">
              <a16:creationId xmlns:a16="http://schemas.microsoft.com/office/drawing/2014/main" id="{231F20AF-19D6-4E50-A6D2-6DDB72EDAA9B}"/>
            </a:ext>
          </a:extLst>
        </xdr:cNvPr>
        <xdr:cNvSpPr txBox="1"/>
      </xdr:nvSpPr>
      <xdr:spPr>
        <a:xfrm>
          <a:off x="0" y="5899438"/>
          <a:ext cx="1352549" cy="295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2">
                  <a:lumMod val="50000"/>
                </a:schemeClr>
              </a:solidFill>
            </a:rPr>
            <a:t>School</a:t>
          </a:r>
        </a:p>
      </xdr:txBody>
    </xdr:sp>
    <xdr:clientData/>
  </xdr:twoCellAnchor>
  <xdr:twoCellAnchor editAs="oneCell">
    <xdr:from>
      <xdr:col>13</xdr:col>
      <xdr:colOff>457201</xdr:colOff>
      <xdr:row>7</xdr:row>
      <xdr:rowOff>104775</xdr:rowOff>
    </xdr:from>
    <xdr:to>
      <xdr:col>15</xdr:col>
      <xdr:colOff>426721</xdr:colOff>
      <xdr:row>14</xdr:row>
      <xdr:rowOff>142875</xdr:rowOff>
    </xdr:to>
    <mc:AlternateContent xmlns:mc="http://schemas.openxmlformats.org/markup-compatibility/2006" xmlns:a14="http://schemas.microsoft.com/office/drawing/2010/main">
      <mc:Choice Requires="a14">
        <xdr:graphicFrame macro="">
          <xdr:nvGraphicFramePr>
            <xdr:cNvPr id="25" name="School 1">
              <a:extLst>
                <a:ext uri="{FF2B5EF4-FFF2-40B4-BE49-F238E27FC236}">
                  <a16:creationId xmlns:a16="http://schemas.microsoft.com/office/drawing/2014/main" id="{1E734277-1783-4725-B25D-45C134828262}"/>
                </a:ext>
              </a:extLst>
            </xdr:cNvPr>
            <xdr:cNvGraphicFramePr/>
          </xdr:nvGraphicFramePr>
          <xdr:xfrm>
            <a:off x="0" y="0"/>
            <a:ext cx="0" cy="0"/>
          </xdr:xfrm>
          <a:graphic>
            <a:graphicData uri="http://schemas.microsoft.com/office/drawing/2010/slicer">
              <sle:slicer xmlns:sle="http://schemas.microsoft.com/office/drawing/2010/slicer" name="School 1"/>
            </a:graphicData>
          </a:graphic>
        </xdr:graphicFrame>
      </mc:Choice>
      <mc:Fallback xmlns="">
        <xdr:sp macro="" textlink="">
          <xdr:nvSpPr>
            <xdr:cNvPr id="0" name=""/>
            <xdr:cNvSpPr>
              <a:spLocks noTextEdit="1"/>
            </xdr:cNvSpPr>
          </xdr:nvSpPr>
          <xdr:spPr>
            <a:xfrm>
              <a:off x="8382001" y="1438275"/>
              <a:ext cx="118872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352425</xdr:colOff>
      <xdr:row>0</xdr:row>
      <xdr:rowOff>0</xdr:rowOff>
    </xdr:from>
    <xdr:to>
      <xdr:col>12</xdr:col>
      <xdr:colOff>447674</xdr:colOff>
      <xdr:row>17</xdr:row>
      <xdr:rowOff>47625</xdr:rowOff>
    </xdr:to>
    <xdr:graphicFrame macro="">
      <xdr:nvGraphicFramePr>
        <xdr:cNvPr id="27" name="Chart 26">
          <a:extLst>
            <a:ext uri="{FF2B5EF4-FFF2-40B4-BE49-F238E27FC236}">
              <a16:creationId xmlns:a16="http://schemas.microsoft.com/office/drawing/2014/main" id="{8129D0C3-08C9-40A9-A1DA-7EF7C41B2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419101</xdr:colOff>
      <xdr:row>17</xdr:row>
      <xdr:rowOff>47626</xdr:rowOff>
    </xdr:from>
    <xdr:to>
      <xdr:col>12</xdr:col>
      <xdr:colOff>419101</xdr:colOff>
      <xdr:row>33</xdr:row>
      <xdr:rowOff>152400</xdr:rowOff>
    </xdr:to>
    <xdr:graphicFrame macro="">
      <xdr:nvGraphicFramePr>
        <xdr:cNvPr id="28" name="Chart 27">
          <a:extLst>
            <a:ext uri="{FF2B5EF4-FFF2-40B4-BE49-F238E27FC236}">
              <a16:creationId xmlns:a16="http://schemas.microsoft.com/office/drawing/2014/main" id="{E2EB3AB5-5DA4-4E00-B193-F37D8F7AB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342900</xdr:colOff>
      <xdr:row>5</xdr:row>
      <xdr:rowOff>19051</xdr:rowOff>
    </xdr:from>
    <xdr:to>
      <xdr:col>12</xdr:col>
      <xdr:colOff>417006</xdr:colOff>
      <xdr:row>10</xdr:row>
      <xdr:rowOff>161925</xdr:rowOff>
    </xdr:to>
    <xdr:sp macro="" textlink="">
      <xdr:nvSpPr>
        <xdr:cNvPr id="30" name="Rectangle: Rounded Corners 29">
          <a:extLst>
            <a:ext uri="{FF2B5EF4-FFF2-40B4-BE49-F238E27FC236}">
              <a16:creationId xmlns:a16="http://schemas.microsoft.com/office/drawing/2014/main" id="{FE4FDE53-4FFF-485A-A813-85BB32F3553C}"/>
            </a:ext>
          </a:extLst>
        </xdr:cNvPr>
        <xdr:cNvSpPr/>
      </xdr:nvSpPr>
      <xdr:spPr>
        <a:xfrm>
          <a:off x="2171700" y="971551"/>
          <a:ext cx="5560506" cy="109537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590550</xdr:colOff>
      <xdr:row>17</xdr:row>
      <xdr:rowOff>47625</xdr:rowOff>
    </xdr:from>
    <xdr:to>
      <xdr:col>15</xdr:col>
      <xdr:colOff>390525</xdr:colOff>
      <xdr:row>19</xdr:row>
      <xdr:rowOff>123825</xdr:rowOff>
    </xdr:to>
    <xdr:sp macro="" textlink="">
      <xdr:nvSpPr>
        <xdr:cNvPr id="32" name="TextBox 31">
          <a:hlinkClick xmlns:r="http://schemas.openxmlformats.org/officeDocument/2006/relationships" r:id="rId6"/>
          <a:extLst>
            <a:ext uri="{FF2B5EF4-FFF2-40B4-BE49-F238E27FC236}">
              <a16:creationId xmlns:a16="http://schemas.microsoft.com/office/drawing/2014/main" id="{C2F6B16C-46F9-4564-9365-A10AD46C4738}"/>
            </a:ext>
          </a:extLst>
        </xdr:cNvPr>
        <xdr:cNvSpPr txBox="1"/>
      </xdr:nvSpPr>
      <xdr:spPr>
        <a:xfrm>
          <a:off x="8515350" y="3286125"/>
          <a:ext cx="1019175"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US" sz="1050" b="1"/>
            <a:t>Return</a:t>
          </a:r>
          <a:r>
            <a:rPr lang="en-US" sz="1050" b="1" baseline="0"/>
            <a:t> to Introduction</a:t>
          </a:r>
          <a:endParaRPr lang="en-US" sz="1050" b="1"/>
        </a:p>
      </xdr:txBody>
    </xdr:sp>
    <xdr:clientData/>
  </xdr:twoCellAnchor>
  <xdr:twoCellAnchor>
    <xdr:from>
      <xdr:col>0</xdr:col>
      <xdr:colOff>1</xdr:colOff>
      <xdr:row>13</xdr:row>
      <xdr:rowOff>95249</xdr:rowOff>
    </xdr:from>
    <xdr:to>
      <xdr:col>3</xdr:col>
      <xdr:colOff>76201</xdr:colOff>
      <xdr:row>21</xdr:row>
      <xdr:rowOff>180974</xdr:rowOff>
    </xdr:to>
    <xdr:sp macro="" textlink="">
      <xdr:nvSpPr>
        <xdr:cNvPr id="18" name="TextBox 17">
          <a:extLst>
            <a:ext uri="{FF2B5EF4-FFF2-40B4-BE49-F238E27FC236}">
              <a16:creationId xmlns:a16="http://schemas.microsoft.com/office/drawing/2014/main" id="{1DAB4DBA-E382-4D76-844A-4D395AE7B0E7}"/>
            </a:ext>
          </a:extLst>
        </xdr:cNvPr>
        <xdr:cNvSpPr txBox="1"/>
      </xdr:nvSpPr>
      <xdr:spPr>
        <a:xfrm>
          <a:off x="1" y="2571749"/>
          <a:ext cx="1905000" cy="160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3200">
              <a:solidFill>
                <a:schemeClr val="accent1">
                  <a:lumMod val="75000"/>
                </a:schemeClr>
              </a:solidFill>
              <a:latin typeface="+mn-lt"/>
              <a:ea typeface="+mn-ea"/>
              <a:cs typeface="+mn-cs"/>
            </a:rPr>
            <a:t>ALL</a:t>
          </a:r>
          <a:r>
            <a:rPr lang="en-US" sz="1600">
              <a:solidFill>
                <a:schemeClr val="tx2">
                  <a:lumMod val="50000"/>
                </a:schemeClr>
              </a:solidFill>
              <a:latin typeface="+mn-lt"/>
              <a:ea typeface="+mn-ea"/>
              <a:cs typeface="+mn-cs"/>
            </a:rPr>
            <a:t> </a:t>
          </a:r>
        </a:p>
        <a:p>
          <a:pPr marL="0" indent="0" algn="ctr"/>
          <a:r>
            <a:rPr lang="en-US" sz="1600">
              <a:solidFill>
                <a:schemeClr val="tx2">
                  <a:lumMod val="50000"/>
                </a:schemeClr>
              </a:solidFill>
              <a:latin typeface="+mn-lt"/>
              <a:ea typeface="+mn-ea"/>
              <a:cs typeface="+mn-cs"/>
            </a:rPr>
            <a:t>teachers</a:t>
          </a:r>
          <a:r>
            <a:rPr lang="en-US" sz="1600" baseline="0">
              <a:solidFill>
                <a:schemeClr val="tx2">
                  <a:lumMod val="50000"/>
                </a:schemeClr>
              </a:solidFill>
              <a:latin typeface="+mn-lt"/>
              <a:ea typeface="+mn-ea"/>
              <a:cs typeface="+mn-cs"/>
            </a:rPr>
            <a:t> agreed this training will improve students' performance.</a:t>
          </a:r>
          <a:endParaRPr lang="en-US" sz="1600">
            <a:solidFill>
              <a:schemeClr val="tx2">
                <a:lumMod val="50000"/>
              </a:schemeClr>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561975</xdr:colOff>
      <xdr:row>13</xdr:row>
      <xdr:rowOff>47625</xdr:rowOff>
    </xdr:from>
    <xdr:to>
      <xdr:col>26</xdr:col>
      <xdr:colOff>561975</xdr:colOff>
      <xdr:row>25</xdr:row>
      <xdr:rowOff>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E4C0BFCF-6DEB-47A0-B160-501405318B69}"/>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5182850" y="2524125"/>
              <a:ext cx="1828800" cy="2238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m Withee" refreshedDate="44028.515613541669" createdVersion="6" refreshedVersion="6" minRefreshableVersion="3" recordCount="332" xr:uid="{54E1C571-9C61-4FDC-9164-F1A0E5DF30F8}">
  <cacheSource type="worksheet">
    <worksheetSource name="StudentData"/>
  </cacheSource>
  <cacheFields count="12">
    <cacheField name="STID" numFmtId="0">
      <sharedItems containsSemiMixedTypes="0" containsString="0" containsNumber="1" containsInteger="1" minValue="2004284" maxValue="2996500" count="332">
        <n v="2610869"/>
        <n v="2240957"/>
        <n v="2473656"/>
        <n v="2326001"/>
        <n v="2662302"/>
        <n v="2484268"/>
        <n v="2181624"/>
        <n v="2513026"/>
        <n v="2452697"/>
        <n v="2657114"/>
        <n v="2026289"/>
        <n v="2303607"/>
        <n v="2234248"/>
        <n v="2878101"/>
        <n v="2444463"/>
        <n v="2071586"/>
        <n v="2113655"/>
        <n v="2605511"/>
        <n v="2615554"/>
        <n v="2261618"/>
        <n v="2940521"/>
        <n v="2925904"/>
        <n v="2880393"/>
        <n v="2706742"/>
        <n v="2124674"/>
        <n v="2492332"/>
        <n v="2736320"/>
        <n v="2865835"/>
        <n v="2299878"/>
        <n v="2332905"/>
        <n v="2024730"/>
        <n v="2886621"/>
        <n v="2897728"/>
        <n v="2268023"/>
        <n v="2252960"/>
        <n v="2353252"/>
        <n v="2065177"/>
        <n v="2353172"/>
        <n v="2227782"/>
        <n v="2490768"/>
        <n v="2587530"/>
        <n v="2955279"/>
        <n v="2330920"/>
        <n v="2212466"/>
        <n v="2289012"/>
        <n v="2992065"/>
        <n v="2272249"/>
        <n v="2854920"/>
        <n v="2785948"/>
        <n v="2859810"/>
        <n v="2771178"/>
        <n v="2521245"/>
        <n v="2190572"/>
        <n v="2151898"/>
        <n v="2722947"/>
        <n v="2120207"/>
        <n v="2665910"/>
        <n v="2304503"/>
        <n v="2160957"/>
        <n v="2365177"/>
        <n v="2098101"/>
        <n v="2322671"/>
        <n v="2004366"/>
        <n v="2254133"/>
        <n v="2470010"/>
        <n v="2919458"/>
        <n v="2635749"/>
        <n v="2053271"/>
        <n v="2884913"/>
        <n v="2316755"/>
        <n v="2317674"/>
        <n v="2738560"/>
        <n v="2220926"/>
        <n v="2596441"/>
        <n v="2069800"/>
        <n v="2899697"/>
        <n v="2383061"/>
        <n v="2713906"/>
        <n v="2865782"/>
        <n v="2224719"/>
        <n v="2697525"/>
        <n v="2176532"/>
        <n v="2180617"/>
        <n v="2646194"/>
        <n v="2634520"/>
        <n v="2762559"/>
        <n v="2584252"/>
        <n v="2687316"/>
        <n v="2559399"/>
        <n v="2966271"/>
        <n v="2220854"/>
        <n v="2753027"/>
        <n v="2150069"/>
        <n v="2234316"/>
        <n v="2287456"/>
        <n v="2721561"/>
        <n v="2096957"/>
        <n v="2341729"/>
        <n v="2052653"/>
        <n v="2100156"/>
        <n v="2352094"/>
        <n v="2984731"/>
        <n v="2688927"/>
        <n v="2058742"/>
        <n v="2768552"/>
        <n v="2088007"/>
        <n v="2697580"/>
        <n v="2066795"/>
        <n v="2672951"/>
        <n v="2037384"/>
        <n v="2224539"/>
        <n v="2443013"/>
        <n v="2701013"/>
        <n v="2635729"/>
        <n v="2008822"/>
        <n v="2891141"/>
        <n v="2264626"/>
        <n v="2311864"/>
        <n v="2619991"/>
        <n v="2660249"/>
        <n v="2082318"/>
        <n v="2889250"/>
        <n v="2973605"/>
        <n v="2543728"/>
        <n v="2005610"/>
        <n v="2088460"/>
        <n v="2261045"/>
        <n v="2010869"/>
        <n v="2125146"/>
        <n v="2810530"/>
        <n v="2571912"/>
        <n v="2497624"/>
        <n v="2261969"/>
        <n v="2207032"/>
        <n v="2628025"/>
        <n v="2518756"/>
        <n v="2397154"/>
        <n v="2361157"/>
        <n v="2642556"/>
        <n v="2747450"/>
        <n v="2092209"/>
        <n v="2867069"/>
        <n v="2030041"/>
        <n v="2887503"/>
        <n v="2387082"/>
        <n v="2824204"/>
        <n v="2392944"/>
        <n v="2614940"/>
        <n v="2967573"/>
        <n v="2074858"/>
        <n v="2962254"/>
        <n v="2802163"/>
        <n v="2274956"/>
        <n v="2563457"/>
        <n v="2089880"/>
        <n v="2195022"/>
        <n v="2179343"/>
        <n v="2702377"/>
        <n v="2603160"/>
        <n v="2007249"/>
        <n v="2371680"/>
        <n v="2052857"/>
        <n v="2759954"/>
        <n v="2009811"/>
        <n v="2263536"/>
        <n v="2935603"/>
        <n v="2849012"/>
        <n v="2838408"/>
        <n v="2635548"/>
        <n v="2078822"/>
        <n v="2022635"/>
        <n v="2849103"/>
        <n v="2197930"/>
        <n v="2874981"/>
        <n v="2972346"/>
        <n v="2153546"/>
        <n v="2656704"/>
        <n v="2502170"/>
        <n v="2822487"/>
        <n v="2957791"/>
        <n v="2439846"/>
        <n v="2401745"/>
        <n v="2494422"/>
        <n v="2594341"/>
        <n v="2620838"/>
        <n v="2938868"/>
        <n v="2368776"/>
        <n v="2875694"/>
        <n v="2614751"/>
        <n v="2639483"/>
        <n v="2918574"/>
        <n v="2145432"/>
        <n v="2397036"/>
        <n v="2345097"/>
        <n v="2886041"/>
        <n v="2409400"/>
        <n v="2591764"/>
        <n v="2675489"/>
        <n v="2036935"/>
        <n v="2367502"/>
        <n v="2087468"/>
        <n v="2994298"/>
        <n v="2945681"/>
        <n v="2963419"/>
        <n v="2118606"/>
        <n v="2323934"/>
        <n v="2259759"/>
        <n v="2638924"/>
        <n v="2199960"/>
        <n v="2197904"/>
        <n v="2522571"/>
        <n v="2751489"/>
        <n v="2181453"/>
        <n v="2854142"/>
        <n v="2939836"/>
        <n v="2719591"/>
        <n v="2880281"/>
        <n v="2821530"/>
        <n v="2677453"/>
        <n v="2694103"/>
        <n v="2612042"/>
        <n v="2635802"/>
        <n v="2372119"/>
        <n v="2186771"/>
        <n v="2897260"/>
        <n v="2800835"/>
        <n v="2678341"/>
        <n v="2507378"/>
        <n v="2786927"/>
        <n v="2194028"/>
        <n v="2396604"/>
        <n v="2063282"/>
        <n v="2883052"/>
        <n v="2758866"/>
        <n v="2415363"/>
        <n v="2889502"/>
        <n v="2658647"/>
        <n v="2752583"/>
        <n v="2303898"/>
        <n v="2476478"/>
        <n v="2774613"/>
        <n v="2514696"/>
        <n v="2692279"/>
        <n v="2248890"/>
        <n v="2048545"/>
        <n v="2819939"/>
        <n v="2863976"/>
        <n v="2800090"/>
        <n v="2342606"/>
        <n v="2387472"/>
        <n v="2879852"/>
        <n v="2251281"/>
        <n v="2660039"/>
        <n v="2817054"/>
        <n v="2060193"/>
        <n v="2335598"/>
        <n v="2835119"/>
        <n v="2765447"/>
        <n v="2976299"/>
        <n v="2487297"/>
        <n v="2777376"/>
        <n v="2350217"/>
        <n v="2532309"/>
        <n v="2450116"/>
        <n v="2268368"/>
        <n v="2576770"/>
        <n v="2013759"/>
        <n v="2744510"/>
        <n v="2246659"/>
        <n v="2996500"/>
        <n v="2011251"/>
        <n v="2215868"/>
        <n v="2495939"/>
        <n v="2872131"/>
        <n v="2868566"/>
        <n v="2055127"/>
        <n v="2403900"/>
        <n v="2418726"/>
        <n v="2971840"/>
        <n v="2840947"/>
        <n v="2940963"/>
        <n v="2347276"/>
        <n v="2486781"/>
        <n v="2719406"/>
        <n v="2741646"/>
        <n v="2587050"/>
        <n v="2516922"/>
        <n v="2276887"/>
        <n v="2584024"/>
        <n v="2372134"/>
        <n v="2593050"/>
        <n v="2529395"/>
        <n v="2149898"/>
        <n v="2599783"/>
        <n v="2686347"/>
        <n v="2469846"/>
        <n v="2004284"/>
        <n v="2060830"/>
        <n v="2441239"/>
        <n v="2358663"/>
        <n v="2181768"/>
        <n v="2679922"/>
        <n v="2139013"/>
        <n v="2895394"/>
        <n v="2784333"/>
        <n v="2569611"/>
        <n v="2018698"/>
        <n v="2597330"/>
        <n v="2556410"/>
        <n v="2911642"/>
        <n v="2687997"/>
        <n v="2578259"/>
        <n v="2925764"/>
        <n v="2558036"/>
        <n v="2113198"/>
        <n v="2402160"/>
        <n v="2700757"/>
        <n v="2879271"/>
        <n v="2718890"/>
        <n v="2114465"/>
        <n v="2969525"/>
        <n v="2853664"/>
        <n v="2254460"/>
        <n v="2100087"/>
        <n v="2903450"/>
        <n v="2336159"/>
        <n v="2806424"/>
        <n v="2405328"/>
        <n v="2617392"/>
        <n v="2196068"/>
        <n v="2578544"/>
        <n v="2166170"/>
      </sharedItems>
    </cacheField>
    <cacheField name="YEAR" numFmtId="0">
      <sharedItems containsSemiMixedTypes="0" containsString="0" containsNumber="1" containsInteger="1" minValue="2017" maxValue="2019" count="3">
        <n v="2017"/>
        <n v="2018"/>
        <n v="2019"/>
      </sharedItems>
    </cacheField>
    <cacheField name="Ethnicity" numFmtId="0">
      <sharedItems count="2">
        <s v="Non-URM"/>
        <s v="URM"/>
      </sharedItems>
    </cacheField>
    <cacheField name="Teacher ID" numFmtId="0">
      <sharedItems containsSemiMixedTypes="0" containsString="0" containsNumber="1" containsInteger="1" minValue="109" maxValue="199"/>
    </cacheField>
    <cacheField name="School" numFmtId="0">
      <sharedItems count="4">
        <s v="MES"/>
        <s v="MMS"/>
        <s v="SES"/>
        <s v="WES"/>
      </sharedItems>
    </cacheField>
    <cacheField name="Grade" numFmtId="0">
      <sharedItems containsSemiMixedTypes="0" containsString="0" containsNumber="1" containsInteger="1" minValue="4" maxValue="7" count="4">
        <n v="4"/>
        <n v="5"/>
        <n v="6"/>
        <n v="7"/>
      </sharedItems>
    </cacheField>
    <cacheField name="Content Pre" numFmtId="9">
      <sharedItems containsSemiMixedTypes="0" containsString="0" containsNumber="1" minValue="0.1" maxValue="1"/>
    </cacheField>
    <cacheField name="Content Post" numFmtId="9">
      <sharedItems containsSemiMixedTypes="0" containsString="0" containsNumber="1" minValue="9.9999999999999978E-2" maxValue="1"/>
    </cacheField>
    <cacheField name="Growth Midset Pre" numFmtId="2">
      <sharedItems containsSemiMixedTypes="0" containsString="0" containsNumber="1" minValue="1.875" maxValue="6"/>
    </cacheField>
    <cacheField name="Growth Midset Post" numFmtId="2">
      <sharedItems containsSemiMixedTypes="0" containsString="0" containsNumber="1" minValue="2.125" maxValue="6"/>
    </cacheField>
    <cacheField name="Efficacy Pre" numFmtId="2">
      <sharedItems containsSemiMixedTypes="0" containsString="0" containsNumber="1" minValue="1.8333333333333333" maxValue="5"/>
    </cacheField>
    <cacheField name="Efficacy Post" numFmtId="2">
      <sharedItems containsSemiMixedTypes="0" containsString="0" containsNumber="1" minValue="1" maxValue="5"/>
    </cacheField>
  </cacheFields>
  <extLst>
    <ext xmlns:x14="http://schemas.microsoft.com/office/spreadsheetml/2009/9/main" uri="{725AE2AE-9491-48be-B2B4-4EB974FC3084}">
      <x14:pivotCacheDefinition pivotCacheId="70165193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m Withee" refreshedDate="44028.55966215278" createdVersion="6" refreshedVersion="6" minRefreshableVersion="3" recordCount="88" xr:uid="{A88A8299-F6D8-4DE8-84BF-6226DD7779A8}">
  <cacheSource type="worksheet">
    <worksheetSource name="TeacherData"/>
  </cacheSource>
  <cacheFields count="11">
    <cacheField name="Year" numFmtId="0">
      <sharedItems containsSemiMixedTypes="0" containsString="0" containsNumber="1" containsInteger="1" minValue="2017" maxValue="2019" count="3">
        <n v="2017"/>
        <n v="2018"/>
        <n v="2019"/>
      </sharedItems>
    </cacheField>
    <cacheField name="ID" numFmtId="0">
      <sharedItems containsSemiMixedTypes="0" containsString="0" containsNumber="1" containsInteger="1" minValue="100" maxValue="199"/>
    </cacheField>
    <cacheField name="School" numFmtId="0">
      <sharedItems count="4">
        <s v="MES"/>
        <s v="SES"/>
        <s v="WES"/>
        <s v="MMS"/>
      </sharedItems>
    </cacheField>
    <cacheField name="This overall program has met my expectations." numFmtId="0">
      <sharedItems count="3">
        <s v="Strongly Agree"/>
        <s v="Agree"/>
        <s v="Neutral"/>
      </sharedItems>
    </cacheField>
    <cacheField name="If given the choice, I would do this all over again." numFmtId="0">
      <sharedItems count="3">
        <s v="Strongly Agree"/>
        <s v="Agree"/>
        <s v="Neutral"/>
      </sharedItems>
    </cacheField>
    <cacheField name="I would recommend this program to other teachers." numFmtId="0">
      <sharedItems count="3">
        <s v="Strongly Agree"/>
        <s v="Agree"/>
        <s v="Neutral"/>
      </sharedItems>
    </cacheField>
    <cacheField name="I am confident that I will be able to integrate these program concepts into my classroom." numFmtId="0">
      <sharedItems count="2">
        <s v="Agree"/>
        <s v="Strongly Agree"/>
      </sharedItems>
    </cacheField>
    <cacheField name="My involvement with this professional development will improve my students performance in math." numFmtId="0">
      <sharedItems count="2">
        <s v="Strongly Agree"/>
        <s v="Agree"/>
      </sharedItems>
    </cacheField>
    <cacheField name="I intend to take concepts and resources from this professional development and implement them in my class(es)." numFmtId="0">
      <sharedItems count="2">
        <s v="Strongly Agree"/>
        <s v="Agree"/>
      </sharedItems>
    </cacheField>
    <cacheField name="LMT Pre" numFmtId="2">
      <sharedItems containsSemiMixedTypes="0" containsString="0" containsNumber="1" minValue="-2.4860899999999999" maxValue="1.9698500000000001" count="64">
        <n v="-2.2082999999999999"/>
        <n v="-1.3932"/>
        <n v="-0.5081"/>
        <n v="-0.34079999999999999"/>
        <n v="-2.1700000000000001E-2"/>
        <n v="-9.2999999999999992E-3"/>
        <n v="0.15440000000000001"/>
        <n v="0.15620000000000001"/>
        <n v="0.50770000000000004"/>
        <n v="0.68610000000000004"/>
        <n v="1.0505"/>
        <n v="1.2381"/>
        <n v="1.3683000000000001"/>
        <n v="1.8348"/>
        <n v="1.9621"/>
        <n v="-1.2888500000000001"/>
        <n v="-1.22607"/>
        <n v="-0.60136000000000001"/>
        <n v="-0.4677"/>
        <n v="-0.27413399999999999"/>
        <n v="-0.131356"/>
        <n v="0.112868"/>
        <n v="0.12720200000000001"/>
        <n v="0.63238000000000005"/>
        <n v="0.91449400000000003"/>
        <n v="0.56017499999999998"/>
        <n v="1.04722"/>
        <n v="1.2177"/>
        <n v="1.9698500000000001"/>
        <n v="-2.4860899999999999"/>
        <n v="-2.2232500000000002"/>
        <n v="-2.0072999999999999"/>
        <n v="-1.8544499999999999"/>
        <n v="-1.70411"/>
        <n v="-1.2063699999999999"/>
        <n v="-1.12035"/>
        <n v="-0.930975"/>
        <n v="-0.92805800000000005"/>
        <n v="-0.84968900000000003"/>
        <n v="-0.79075700000000004"/>
        <n v="-0.76153300000000002"/>
        <n v="-0.65221499999999999"/>
        <n v="-0.61847099999999999"/>
        <n v="-0.55730500000000005"/>
        <n v="-0.47761100000000001"/>
        <n v="-0.37751200000000001"/>
        <n v="-0.37687700000000002"/>
        <n v="-0.19861500000000001"/>
        <n v="-0.17473"/>
        <n v="-0.101753"/>
        <n v="0.32231300000000002"/>
        <n v="0.330681"/>
        <n v="0.65882399999999997"/>
        <n v="0.68610700000000002"/>
        <n v="0.83050999999999997"/>
        <n v="0.86677499999999996"/>
        <n v="0.95505600000000002"/>
        <n v="1.00542"/>
        <n v="-1.36869"/>
        <n v="0.214088"/>
        <n v="1.1043000000000001"/>
        <n v="1.13097"/>
        <n v="1.5583100000000001"/>
        <n v="1.96214"/>
      </sharedItems>
    </cacheField>
    <cacheField name="LMT Post" numFmtId="2">
      <sharedItems containsSemiMixedTypes="0" containsString="0" containsNumber="1" minValue="-2.2082799999999998" maxValue="2.76" count="64">
        <n v="-0.55730500000000005"/>
        <n v="-0.34080100000000002"/>
        <n v="0.48964400000000002"/>
        <n v="1.18438"/>
        <n v="-0.50814999999999999"/>
        <n v="1.5583100000000001"/>
        <n v="0.86677499999999996"/>
        <n v="2.1795800000000001"/>
        <n v="2.0494599999999998"/>
        <n v="0.83050999999999997"/>
        <n v="2.27475"/>
        <n v="1.4305600000000001"/>
        <n v="1.8348500000000001"/>
        <n v="1.3683000000000001"/>
        <n v="2.76"/>
        <n v="0.33857700000000002"/>
        <n v="-1.0597399999999999"/>
        <n v="-0.131356"/>
        <n v="1.04722"/>
        <n v="0.36643799999999999"/>
        <n v="-0.60136000000000001"/>
        <n v="0.91449400000000003"/>
        <n v="-0.4677"/>
        <n v="0.56017499999999998"/>
        <n v="0.12720200000000001"/>
        <n v="0.63238000000000005"/>
        <n v="-0.83112900000000001"/>
        <n v="1.3219099999999999"/>
        <n v="-7.6378799999999997E-2"/>
        <n v="1.62622"/>
        <n v="1.9698500000000001"/>
        <n v="1.9160600000000001"/>
        <n v="1.2177"/>
        <n v="-1.12035"/>
        <n v="-0.76153300000000002"/>
        <n v="-2.2082799999999998"/>
        <n v="0.35411599999999999"/>
        <n v="-1.5242"/>
        <n v="-0.19861500000000001"/>
        <n v="0.15620999999999999"/>
        <n v="0.49627100000000002"/>
        <n v="-0.338364"/>
        <n v="-0.17473"/>
        <n v="-2.1748E-2"/>
        <n v="0.154447"/>
        <n v="-6.2408999999999999E-2"/>
        <n v="-0.65221499999999999"/>
        <n v="0.94418999999999997"/>
        <n v="-0.101753"/>
        <n v="-0.79075700000000004"/>
        <n v="-1.5876999999999999"/>
        <n v="0.62825900000000001"/>
        <n v="-0.67750600000000005"/>
        <n v="0.214088"/>
        <n v="1.05047"/>
        <n v="1.00542"/>
        <n v="0.32231300000000002"/>
        <n v="1.8454900000000001"/>
        <n v="0.68610700000000002"/>
        <n v="0.47443099999999999"/>
        <n v="0.95505600000000002"/>
        <n v="1.97323"/>
        <n v="2.0712199999999998"/>
        <n v="1.23807"/>
      </sharedItems>
    </cacheField>
  </cacheFields>
  <extLst>
    <ext xmlns:x14="http://schemas.microsoft.com/office/spreadsheetml/2009/9/main" uri="{725AE2AE-9491-48be-B2B4-4EB974FC3084}">
      <x14:pivotCacheDefinition pivotCacheId="1746457588"/>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m Withee" refreshedDate="44028.596194212965" createdVersion="6" refreshedVersion="6" minRefreshableVersion="3" recordCount="1041" xr:uid="{567D34F2-D0BE-4F00-826B-9BE0F7D3DEC6}">
  <cacheSource type="worksheet">
    <worksheetSource name="ParentData"/>
  </cacheSource>
  <cacheFields count="13">
    <cacheField name="Year" numFmtId="0">
      <sharedItems containsSemiMixedTypes="0" containsString="0" containsNumber="1" containsInteger="1" minValue="2018" maxValue="2019"/>
    </cacheField>
    <cacheField name="STID" numFmtId="0">
      <sharedItems containsSemiMixedTypes="0" containsString="0" containsNumber="1" containsInteger="1" minValue="2000402" maxValue="2999761"/>
    </cacheField>
    <cacheField name="Ethnicity" numFmtId="0">
      <sharedItems count="2">
        <s v="Non-URM"/>
        <s v="URM"/>
      </sharedItems>
    </cacheField>
    <cacheField name="GL" numFmtId="0">
      <sharedItems containsSemiMixedTypes="0" containsString="0" containsNumber="1" containsInteger="1" minValue="0" maxValue="8" count="9">
        <n v="5"/>
        <n v="7"/>
        <n v="2"/>
        <n v="6"/>
        <n v="8"/>
        <n v="1"/>
        <n v="3"/>
        <n v="4"/>
        <n v="0"/>
      </sharedItems>
    </cacheField>
    <cacheField name="School" numFmtId="0">
      <sharedItems count="4">
        <s v="MES"/>
        <s v="MMS"/>
        <s v="SES"/>
        <s v="WES"/>
      </sharedItems>
    </cacheField>
    <cacheField name="My child feels successful in math." numFmtId="0">
      <sharedItems count="5">
        <s v="Agree"/>
        <s v="Disagree"/>
        <s v="Neutral"/>
        <s v="Strongly Agree"/>
        <s v="Strongly Disagree"/>
      </sharedItems>
    </cacheField>
    <cacheField name="I feel comfortable helping my child in math." numFmtId="0">
      <sharedItems count="5">
        <s v="Neutral"/>
        <s v="Strongly Agree"/>
        <s v="Agree"/>
        <s v="Disagree"/>
        <s v="Strongly Disagree"/>
      </sharedItems>
    </cacheField>
    <cacheField name="I understand the math content in my child's class." numFmtId="0">
      <sharedItems count="5">
        <s v="Neutral"/>
        <s v="Strongly Agree"/>
        <s v="Agree"/>
        <s v="Disagree"/>
        <s v="Strongly Disagree"/>
      </sharedItems>
    </cacheField>
    <cacheField name="I understand my district's math curriculum." numFmtId="0">
      <sharedItems count="5">
        <s v="Neutral"/>
        <s v="Strongly Agree"/>
        <s v="Strongly Disagree"/>
        <s v="Disagree"/>
        <s v="Agree"/>
      </sharedItems>
    </cacheField>
    <cacheField name="I feel I have the necessary materials to assist my child with his/her math homework." numFmtId="0">
      <sharedItems count="5">
        <s v="Neutral"/>
        <s v="Strongly Agree"/>
        <s v="Disagree"/>
        <s v="Agree"/>
        <s v="Strongly Disagree"/>
      </sharedItems>
    </cacheField>
    <cacheField name="I feel there is sufficient communication about math between my child's teachers and home." numFmtId="0">
      <sharedItems count="5">
        <s v="Agree"/>
        <s v="Disagree"/>
        <s v="Strongly Disagree"/>
        <s v="Neutral"/>
        <s v="Strongly Agree"/>
      </sharedItems>
    </cacheField>
    <cacheField name="On average, how much time does your child spend on ALL homework on most school nights?" numFmtId="0">
      <sharedItems count="7">
        <s v="1.5 - 2 hours"/>
        <s v="more than 2 hours"/>
        <s v="None"/>
        <s v="1 - 20 minutes"/>
        <s v="21 - 40 minutes"/>
        <s v="41 min - 1 hour"/>
        <s v="1 - 1.5 hours"/>
      </sharedItems>
    </cacheField>
    <cacheField name="On average, how much time does your child spend on MATH homework on most school nights?" numFmtId="0">
      <sharedItems count="6">
        <s v="21 - 40 minutes"/>
        <s v="1 - 1.5 hours"/>
        <s v="41 min - 1 hour"/>
        <s v="1.5 - 2 hours"/>
        <s v="None"/>
        <s v="1 - 20 minutes"/>
      </sharedItems>
    </cacheField>
  </cacheFields>
  <extLst>
    <ext xmlns:x14="http://schemas.microsoft.com/office/spreadsheetml/2009/9/main" uri="{725AE2AE-9491-48be-B2B4-4EB974FC3084}">
      <x14:pivotCacheDefinition pivotCacheId="68611498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2">
  <r>
    <x v="0"/>
    <x v="0"/>
    <x v="0"/>
    <n v="190"/>
    <x v="0"/>
    <x v="0"/>
    <n v="0.6"/>
    <n v="0.5"/>
    <n v="3.75"/>
    <n v="4.25"/>
    <n v="3"/>
    <n v="3"/>
  </r>
  <r>
    <x v="1"/>
    <x v="0"/>
    <x v="0"/>
    <n v="190"/>
    <x v="0"/>
    <x v="0"/>
    <n v="0.7"/>
    <n v="0.7"/>
    <n v="4.375"/>
    <n v="4.375"/>
    <n v="4.5"/>
    <n v="4.666666666666667"/>
  </r>
  <r>
    <x v="2"/>
    <x v="0"/>
    <x v="0"/>
    <n v="190"/>
    <x v="0"/>
    <x v="0"/>
    <n v="0.4"/>
    <n v="0.3"/>
    <n v="4.625"/>
    <n v="4.375"/>
    <n v="4.166666666666667"/>
    <n v="3.5"/>
  </r>
  <r>
    <x v="3"/>
    <x v="0"/>
    <x v="0"/>
    <n v="190"/>
    <x v="0"/>
    <x v="0"/>
    <n v="0.5"/>
    <n v="0.6"/>
    <n v="4.25"/>
    <n v="4.625"/>
    <n v="4.833333333333333"/>
    <n v="4"/>
  </r>
  <r>
    <x v="4"/>
    <x v="0"/>
    <x v="0"/>
    <n v="190"/>
    <x v="0"/>
    <x v="0"/>
    <n v="0.3"/>
    <n v="0.6"/>
    <n v="4.25"/>
    <n v="4.75"/>
    <n v="3.6"/>
    <n v="4"/>
  </r>
  <r>
    <x v="5"/>
    <x v="0"/>
    <x v="0"/>
    <n v="190"/>
    <x v="0"/>
    <x v="0"/>
    <n v="0.3"/>
    <n v="0.6"/>
    <n v="3.875"/>
    <n v="4.875"/>
    <n v="4.333333333333333"/>
    <n v="4.666666666666667"/>
  </r>
  <r>
    <x v="6"/>
    <x v="0"/>
    <x v="1"/>
    <n v="190"/>
    <x v="0"/>
    <x v="0"/>
    <n v="0.6"/>
    <n v="0.6"/>
    <n v="3.75"/>
    <n v="3.625"/>
    <n v="3.8333333333333335"/>
    <n v="3.5"/>
  </r>
  <r>
    <x v="7"/>
    <x v="0"/>
    <x v="1"/>
    <n v="190"/>
    <x v="0"/>
    <x v="0"/>
    <n v="0.4"/>
    <n v="0.8"/>
    <n v="3.5"/>
    <n v="4.125"/>
    <n v="4.833333333333333"/>
    <n v="4.833333333333333"/>
  </r>
  <r>
    <x v="8"/>
    <x v="0"/>
    <x v="1"/>
    <n v="190"/>
    <x v="0"/>
    <x v="0"/>
    <n v="0.4"/>
    <n v="0.5"/>
    <n v="3.5"/>
    <n v="4.375"/>
    <n v="4.5"/>
    <n v="4.5"/>
  </r>
  <r>
    <x v="9"/>
    <x v="0"/>
    <x v="1"/>
    <n v="190"/>
    <x v="0"/>
    <x v="0"/>
    <n v="0.7"/>
    <n v="0.6"/>
    <n v="4.75"/>
    <n v="4.5"/>
    <n v="4.166666666666667"/>
    <n v="4.333333333333333"/>
  </r>
  <r>
    <x v="10"/>
    <x v="0"/>
    <x v="1"/>
    <n v="190"/>
    <x v="0"/>
    <x v="0"/>
    <n v="0.5"/>
    <n v="0.4"/>
    <n v="4.5"/>
    <n v="4.875"/>
    <n v="4.666666666666667"/>
    <n v="5"/>
  </r>
  <r>
    <x v="11"/>
    <x v="0"/>
    <x v="1"/>
    <n v="190"/>
    <x v="0"/>
    <x v="0"/>
    <n v="0.4"/>
    <n v="0.4"/>
    <n v="5"/>
    <n v="4.875"/>
    <n v="4.5"/>
    <n v="4.5"/>
  </r>
  <r>
    <x v="12"/>
    <x v="0"/>
    <x v="1"/>
    <n v="190"/>
    <x v="0"/>
    <x v="0"/>
    <n v="0.6"/>
    <n v="0.7"/>
    <n v="4.5"/>
    <n v="5"/>
    <n v="4.166666666666667"/>
    <n v="5"/>
  </r>
  <r>
    <x v="13"/>
    <x v="0"/>
    <x v="1"/>
    <n v="190"/>
    <x v="0"/>
    <x v="0"/>
    <n v="0.6"/>
    <n v="0.7"/>
    <n v="3.375"/>
    <n v="5.125"/>
    <n v="3.5"/>
    <n v="4.333333333333333"/>
  </r>
  <r>
    <x v="14"/>
    <x v="0"/>
    <x v="1"/>
    <n v="190"/>
    <x v="0"/>
    <x v="0"/>
    <n v="0.5"/>
    <n v="0.5"/>
    <n v="4.875"/>
    <n v="5.375"/>
    <n v="4.666666666666667"/>
    <n v="3.75"/>
  </r>
  <r>
    <x v="15"/>
    <x v="0"/>
    <x v="1"/>
    <n v="190"/>
    <x v="0"/>
    <x v="0"/>
    <n v="0.3"/>
    <n v="0.1"/>
    <n v="4"/>
    <n v="5.5"/>
    <n v="4.5"/>
    <n v="4.5"/>
  </r>
  <r>
    <x v="16"/>
    <x v="0"/>
    <x v="1"/>
    <n v="190"/>
    <x v="0"/>
    <x v="0"/>
    <n v="0.7"/>
    <n v="0.7"/>
    <n v="4.75"/>
    <n v="5.5"/>
    <n v="4.833333333333333"/>
    <n v="5"/>
  </r>
  <r>
    <x v="17"/>
    <x v="0"/>
    <x v="1"/>
    <n v="190"/>
    <x v="0"/>
    <x v="0"/>
    <n v="0.4"/>
    <n v="0.5"/>
    <n v="5.125"/>
    <n v="5.5"/>
    <n v="4"/>
    <n v="4.166666666666667"/>
  </r>
  <r>
    <x v="18"/>
    <x v="0"/>
    <x v="1"/>
    <n v="190"/>
    <x v="0"/>
    <x v="0"/>
    <n v="0.5"/>
    <n v="0.7"/>
    <n v="4"/>
    <n v="5.625"/>
    <n v="4.333333333333333"/>
    <n v="5"/>
  </r>
  <r>
    <x v="19"/>
    <x v="0"/>
    <x v="1"/>
    <n v="190"/>
    <x v="0"/>
    <x v="0"/>
    <n v="0.3"/>
    <n v="0.6"/>
    <n v="4.375"/>
    <n v="5.625"/>
    <n v="5"/>
    <n v="5"/>
  </r>
  <r>
    <x v="20"/>
    <x v="0"/>
    <x v="0"/>
    <n v="146"/>
    <x v="0"/>
    <x v="1"/>
    <n v="0.4"/>
    <n v="0.5"/>
    <n v="4"/>
    <n v="4.125"/>
    <n v="3.6666666666666665"/>
    <n v="4.333333333333333"/>
  </r>
  <r>
    <x v="21"/>
    <x v="0"/>
    <x v="0"/>
    <n v="146"/>
    <x v="0"/>
    <x v="1"/>
    <n v="0.4"/>
    <n v="0.3"/>
    <n v="3.5"/>
    <n v="4.25"/>
    <n v="4"/>
    <n v="4.833333333333333"/>
  </r>
  <r>
    <x v="22"/>
    <x v="0"/>
    <x v="0"/>
    <n v="146"/>
    <x v="0"/>
    <x v="1"/>
    <n v="0.3"/>
    <n v="0.5"/>
    <n v="4"/>
    <n v="4.5"/>
    <n v="3.1666666666666665"/>
    <n v="2.3333333333333335"/>
  </r>
  <r>
    <x v="23"/>
    <x v="0"/>
    <x v="0"/>
    <n v="146"/>
    <x v="0"/>
    <x v="1"/>
    <n v="0.5"/>
    <n v="0.5"/>
    <n v="4.5"/>
    <n v="4.5"/>
    <n v="4.166666666666667"/>
    <n v="4.166666666666667"/>
  </r>
  <r>
    <x v="24"/>
    <x v="0"/>
    <x v="0"/>
    <n v="146"/>
    <x v="0"/>
    <x v="1"/>
    <n v="0.5"/>
    <n v="0.4"/>
    <n v="4"/>
    <n v="4.5714285714285712"/>
    <n v="3.6666666666666665"/>
    <n v="3.5"/>
  </r>
  <r>
    <x v="25"/>
    <x v="0"/>
    <x v="0"/>
    <n v="146"/>
    <x v="0"/>
    <x v="1"/>
    <n v="0.4"/>
    <n v="0.1"/>
    <n v="4.125"/>
    <n v="5.25"/>
    <n v="3.8333333333333335"/>
    <n v="4.166666666666667"/>
  </r>
  <r>
    <x v="26"/>
    <x v="0"/>
    <x v="0"/>
    <n v="146"/>
    <x v="0"/>
    <x v="1"/>
    <n v="0.5"/>
    <n v="0.8"/>
    <n v="5"/>
    <n v="6"/>
    <n v="4.833333333333333"/>
    <n v="5"/>
  </r>
  <r>
    <x v="27"/>
    <x v="0"/>
    <x v="1"/>
    <n v="146"/>
    <x v="0"/>
    <x v="1"/>
    <n v="0.4"/>
    <n v="0.5"/>
    <n v="3.25"/>
    <n v="3.875"/>
    <n v="2.6666666666666665"/>
    <n v="2.6666666666666665"/>
  </r>
  <r>
    <x v="28"/>
    <x v="0"/>
    <x v="1"/>
    <n v="146"/>
    <x v="0"/>
    <x v="1"/>
    <n v="0.5"/>
    <n v="0.7"/>
    <n v="4.125"/>
    <n v="3.875"/>
    <n v="4"/>
    <n v="4.833333333333333"/>
  </r>
  <r>
    <x v="29"/>
    <x v="0"/>
    <x v="1"/>
    <n v="146"/>
    <x v="0"/>
    <x v="1"/>
    <n v="0.5"/>
    <n v="0.4"/>
    <n v="3.125"/>
    <n v="4.625"/>
    <n v="3"/>
    <n v="3.3333333333333335"/>
  </r>
  <r>
    <x v="30"/>
    <x v="0"/>
    <x v="1"/>
    <n v="146"/>
    <x v="0"/>
    <x v="1"/>
    <n v="0.6"/>
    <n v="0.5"/>
    <n v="4.125"/>
    <n v="4.625"/>
    <n v="4.333333333333333"/>
    <n v="5"/>
  </r>
  <r>
    <x v="31"/>
    <x v="0"/>
    <x v="1"/>
    <n v="146"/>
    <x v="0"/>
    <x v="1"/>
    <n v="0.5"/>
    <n v="0.4"/>
    <n v="4.375"/>
    <n v="4.75"/>
    <n v="4.333333333333333"/>
    <n v="3.8333333333333335"/>
  </r>
  <r>
    <x v="32"/>
    <x v="0"/>
    <x v="1"/>
    <n v="146"/>
    <x v="0"/>
    <x v="1"/>
    <n v="0.7"/>
    <n v="0.8"/>
    <n v="4.875"/>
    <n v="4.75"/>
    <n v="3.6666666666666665"/>
    <n v="3.8333333333333335"/>
  </r>
  <r>
    <x v="33"/>
    <x v="0"/>
    <x v="1"/>
    <n v="146"/>
    <x v="0"/>
    <x v="1"/>
    <n v="0.4"/>
    <n v="0.7"/>
    <n v="5"/>
    <n v="5.25"/>
    <n v="3.6666666666666665"/>
    <n v="4"/>
  </r>
  <r>
    <x v="34"/>
    <x v="0"/>
    <x v="1"/>
    <n v="146"/>
    <x v="0"/>
    <x v="1"/>
    <n v="0.9"/>
    <n v="0.8"/>
    <n v="4.625"/>
    <n v="5.5"/>
    <n v="4"/>
    <n v="1"/>
  </r>
  <r>
    <x v="35"/>
    <x v="0"/>
    <x v="1"/>
    <n v="146"/>
    <x v="0"/>
    <x v="1"/>
    <n v="0.3"/>
    <n v="0.6"/>
    <n v="4.75"/>
    <n v="6"/>
    <n v="4.5"/>
    <n v="4.833333333333333"/>
  </r>
  <r>
    <x v="36"/>
    <x v="1"/>
    <x v="0"/>
    <n v="124"/>
    <x v="0"/>
    <x v="0"/>
    <n v="0.3"/>
    <n v="0.7"/>
    <n v="5.375"/>
    <n v="4.8571428571428568"/>
    <n v="4.833333333333333"/>
    <n v="3.8333333333333335"/>
  </r>
  <r>
    <x v="37"/>
    <x v="1"/>
    <x v="0"/>
    <n v="124"/>
    <x v="0"/>
    <x v="0"/>
    <n v="0.4"/>
    <n v="0.7"/>
    <n v="5.375"/>
    <n v="4.875"/>
    <n v="4.166666666666667"/>
    <n v="3.8333333333333335"/>
  </r>
  <r>
    <x v="38"/>
    <x v="1"/>
    <x v="0"/>
    <n v="124"/>
    <x v="0"/>
    <x v="0"/>
    <n v="0.3"/>
    <n v="0.3"/>
    <n v="4.5"/>
    <n v="5.4285714285714288"/>
    <n v="3.3333333333333335"/>
    <n v="4.333333333333333"/>
  </r>
  <r>
    <x v="39"/>
    <x v="1"/>
    <x v="1"/>
    <n v="124"/>
    <x v="0"/>
    <x v="0"/>
    <n v="0.6"/>
    <n v="0.6"/>
    <n v="3.4285714285714284"/>
    <n v="3.375"/>
    <n v="4.5"/>
    <n v="5"/>
  </r>
  <r>
    <x v="40"/>
    <x v="1"/>
    <x v="1"/>
    <n v="124"/>
    <x v="0"/>
    <x v="0"/>
    <n v="0.3"/>
    <n v="0.3"/>
    <n v="3.75"/>
    <n v="3.375"/>
    <n v="3.6666666666666665"/>
    <n v="4"/>
  </r>
  <r>
    <x v="41"/>
    <x v="1"/>
    <x v="1"/>
    <n v="124"/>
    <x v="0"/>
    <x v="0"/>
    <n v="0.9"/>
    <n v="0.9"/>
    <n v="3.625"/>
    <n v="3.625"/>
    <n v="3.6666666666666665"/>
    <n v="3.8333333333333335"/>
  </r>
  <r>
    <x v="42"/>
    <x v="1"/>
    <x v="1"/>
    <n v="124"/>
    <x v="0"/>
    <x v="0"/>
    <n v="0.6"/>
    <n v="0.5"/>
    <n v="4.125"/>
    <n v="3.75"/>
    <n v="4.5"/>
    <n v="4.666666666666667"/>
  </r>
  <r>
    <x v="43"/>
    <x v="1"/>
    <x v="1"/>
    <n v="124"/>
    <x v="0"/>
    <x v="0"/>
    <n v="0.6"/>
    <n v="0.6"/>
    <n v="3.875"/>
    <n v="3.875"/>
    <n v="4.166666666666667"/>
    <n v="4.333333333333333"/>
  </r>
  <r>
    <x v="44"/>
    <x v="1"/>
    <x v="1"/>
    <n v="124"/>
    <x v="0"/>
    <x v="0"/>
    <n v="0.3"/>
    <n v="0.4"/>
    <n v="3.125"/>
    <n v="4"/>
    <n v="4.666666666666667"/>
    <n v="4.833333333333333"/>
  </r>
  <r>
    <x v="45"/>
    <x v="1"/>
    <x v="1"/>
    <n v="124"/>
    <x v="0"/>
    <x v="0"/>
    <n v="0.6"/>
    <n v="0.6"/>
    <n v="4"/>
    <n v="4"/>
    <n v="3.2"/>
    <n v="2.5"/>
  </r>
  <r>
    <x v="46"/>
    <x v="1"/>
    <x v="1"/>
    <n v="124"/>
    <x v="0"/>
    <x v="0"/>
    <n v="0.8"/>
    <n v="0.7"/>
    <n v="4.125"/>
    <n v="4.25"/>
    <n v="5"/>
    <n v="5"/>
  </r>
  <r>
    <x v="47"/>
    <x v="1"/>
    <x v="1"/>
    <n v="124"/>
    <x v="0"/>
    <x v="0"/>
    <n v="0.5"/>
    <n v="0.6"/>
    <n v="2.875"/>
    <n v="4.375"/>
    <n v="3.6666666666666665"/>
    <n v="3.5"/>
  </r>
  <r>
    <x v="48"/>
    <x v="1"/>
    <x v="1"/>
    <n v="124"/>
    <x v="0"/>
    <x v="0"/>
    <n v="0.5"/>
    <n v="0.8"/>
    <n v="4.375"/>
    <n v="4.5"/>
    <n v="3.8333333333333335"/>
    <n v="4.666666666666667"/>
  </r>
  <r>
    <x v="49"/>
    <x v="1"/>
    <x v="1"/>
    <n v="124"/>
    <x v="0"/>
    <x v="0"/>
    <n v="0.7"/>
    <n v="0.7"/>
    <n v="4.5"/>
    <n v="4.5"/>
    <n v="4.666666666666667"/>
    <n v="4.666666666666667"/>
  </r>
  <r>
    <x v="50"/>
    <x v="1"/>
    <x v="1"/>
    <n v="124"/>
    <x v="0"/>
    <x v="0"/>
    <n v="0.5"/>
    <n v="0.4"/>
    <n v="4.5"/>
    <n v="4.625"/>
    <n v="4.666666666666667"/>
    <n v="4.333333333333333"/>
  </r>
  <r>
    <x v="51"/>
    <x v="1"/>
    <x v="1"/>
    <n v="124"/>
    <x v="0"/>
    <x v="0"/>
    <n v="0.4"/>
    <n v="0.5"/>
    <n v="4.875"/>
    <n v="5"/>
    <n v="4.5"/>
    <n v="4.166666666666667"/>
  </r>
  <r>
    <x v="52"/>
    <x v="1"/>
    <x v="1"/>
    <n v="124"/>
    <x v="0"/>
    <x v="0"/>
    <n v="0.6"/>
    <n v="0.5"/>
    <n v="3.5714285714285716"/>
    <n v="5.4285714285714288"/>
    <n v="5"/>
    <n v="5"/>
  </r>
  <r>
    <x v="53"/>
    <x v="1"/>
    <x v="1"/>
    <n v="124"/>
    <x v="0"/>
    <x v="0"/>
    <n v="0.7"/>
    <n v="0.7"/>
    <n v="5.25"/>
    <n v="5.625"/>
    <n v="4.666666666666667"/>
    <n v="4.666666666666667"/>
  </r>
  <r>
    <x v="54"/>
    <x v="1"/>
    <x v="0"/>
    <n v="150"/>
    <x v="0"/>
    <x v="1"/>
    <n v="0.5"/>
    <n v="0.4"/>
    <n v="2.125"/>
    <n v="2.625"/>
    <n v="2.3333333333333335"/>
    <n v="3"/>
  </r>
  <r>
    <x v="55"/>
    <x v="1"/>
    <x v="0"/>
    <n v="150"/>
    <x v="0"/>
    <x v="1"/>
    <n v="0.6"/>
    <n v="0.7"/>
    <n v="5"/>
    <n v="4.25"/>
    <n v="4.666666666666667"/>
    <n v="3.8333333333333335"/>
  </r>
  <r>
    <x v="56"/>
    <x v="1"/>
    <x v="0"/>
    <n v="150"/>
    <x v="0"/>
    <x v="1"/>
    <n v="0.7"/>
    <n v="1"/>
    <n v="3.625"/>
    <n v="4.375"/>
    <n v="5"/>
    <n v="4.333333333333333"/>
  </r>
  <r>
    <x v="57"/>
    <x v="1"/>
    <x v="0"/>
    <n v="150"/>
    <x v="0"/>
    <x v="1"/>
    <n v="0.7"/>
    <n v="0.6"/>
    <n v="4.5"/>
    <n v="4.875"/>
    <n v="2.6666666666666665"/>
    <n v="3.5"/>
  </r>
  <r>
    <x v="58"/>
    <x v="1"/>
    <x v="1"/>
    <n v="150"/>
    <x v="0"/>
    <x v="1"/>
    <n v="0.5"/>
    <n v="0.2"/>
    <n v="2.625"/>
    <n v="3.125"/>
    <n v="3.6666666666666665"/>
    <n v="2.8333333333333335"/>
  </r>
  <r>
    <x v="59"/>
    <x v="1"/>
    <x v="1"/>
    <n v="150"/>
    <x v="0"/>
    <x v="1"/>
    <n v="0.5"/>
    <n v="0.7"/>
    <n v="3.5"/>
    <n v="3.25"/>
    <n v="3.5"/>
    <n v="3.2"/>
  </r>
  <r>
    <x v="60"/>
    <x v="1"/>
    <x v="1"/>
    <n v="150"/>
    <x v="0"/>
    <x v="1"/>
    <n v="0.5"/>
    <n v="0.6"/>
    <n v="3.75"/>
    <n v="3.25"/>
    <n v="4.333333333333333"/>
    <n v="2.8333333333333335"/>
  </r>
  <r>
    <x v="61"/>
    <x v="1"/>
    <x v="1"/>
    <n v="150"/>
    <x v="0"/>
    <x v="1"/>
    <n v="0.6"/>
    <n v="0.7"/>
    <n v="3.5"/>
    <n v="4.25"/>
    <n v="4.666666666666667"/>
    <n v="4.833333333333333"/>
  </r>
  <r>
    <x v="62"/>
    <x v="1"/>
    <x v="1"/>
    <n v="150"/>
    <x v="0"/>
    <x v="1"/>
    <n v="0.9"/>
    <n v="0.8"/>
    <n v="3.5"/>
    <n v="4.25"/>
    <n v="3.8333333333333335"/>
    <n v="4"/>
  </r>
  <r>
    <x v="63"/>
    <x v="1"/>
    <x v="1"/>
    <n v="150"/>
    <x v="0"/>
    <x v="1"/>
    <n v="1"/>
    <n v="0.9"/>
    <n v="5.125"/>
    <n v="4.25"/>
    <n v="4.666666666666667"/>
    <n v="4.333333333333333"/>
  </r>
  <r>
    <x v="64"/>
    <x v="1"/>
    <x v="1"/>
    <n v="150"/>
    <x v="0"/>
    <x v="1"/>
    <n v="0.3"/>
    <n v="0.5"/>
    <n v="4.375"/>
    <n v="4.375"/>
    <n v="2.8333333333333335"/>
    <n v="3.3333333333333335"/>
  </r>
  <r>
    <x v="65"/>
    <x v="1"/>
    <x v="1"/>
    <n v="150"/>
    <x v="0"/>
    <x v="1"/>
    <n v="0.3"/>
    <n v="0.5"/>
    <n v="5.1428571428571432"/>
    <n v="4.4285714285714288"/>
    <n v="5"/>
    <n v="4.833333333333333"/>
  </r>
  <r>
    <x v="66"/>
    <x v="1"/>
    <x v="1"/>
    <n v="150"/>
    <x v="0"/>
    <x v="1"/>
    <n v="0.5"/>
    <n v="0.5"/>
    <n v="3.625"/>
    <n v="4.5"/>
    <n v="2.8333333333333335"/>
    <n v="3"/>
  </r>
  <r>
    <x v="67"/>
    <x v="1"/>
    <x v="1"/>
    <n v="150"/>
    <x v="0"/>
    <x v="1"/>
    <n v="0.9"/>
    <n v="0.7"/>
    <n v="4.5"/>
    <n v="4.5"/>
    <n v="3.8333333333333335"/>
    <n v="4.166666666666667"/>
  </r>
  <r>
    <x v="68"/>
    <x v="1"/>
    <x v="1"/>
    <n v="150"/>
    <x v="0"/>
    <x v="1"/>
    <n v="0.8"/>
    <n v="0.8"/>
    <n v="4.125"/>
    <n v="4.625"/>
    <n v="4.166666666666667"/>
    <n v="4.833333333333333"/>
  </r>
  <r>
    <x v="69"/>
    <x v="1"/>
    <x v="1"/>
    <n v="150"/>
    <x v="0"/>
    <x v="1"/>
    <n v="0.5"/>
    <n v="0.8"/>
    <n v="4.75"/>
    <n v="4.875"/>
    <n v="5"/>
    <n v="5"/>
  </r>
  <r>
    <x v="70"/>
    <x v="1"/>
    <x v="1"/>
    <n v="150"/>
    <x v="0"/>
    <x v="1"/>
    <n v="0.7"/>
    <n v="0.8"/>
    <n v="4.875"/>
    <n v="4.875"/>
    <n v="4.833333333333333"/>
    <n v="3.6"/>
  </r>
  <r>
    <x v="71"/>
    <x v="1"/>
    <x v="1"/>
    <n v="150"/>
    <x v="0"/>
    <x v="1"/>
    <n v="0.6"/>
    <n v="0.6"/>
    <n v="4.75"/>
    <n v="5"/>
    <n v="4.333333333333333"/>
    <n v="3.6666666666666665"/>
  </r>
  <r>
    <x v="72"/>
    <x v="1"/>
    <x v="1"/>
    <n v="150"/>
    <x v="0"/>
    <x v="1"/>
    <n v="0.6"/>
    <n v="0.5"/>
    <n v="4.2857142857142856"/>
    <n v="5.375"/>
    <n v="4.833333333333333"/>
    <n v="5"/>
  </r>
  <r>
    <x v="73"/>
    <x v="1"/>
    <x v="1"/>
    <n v="150"/>
    <x v="0"/>
    <x v="1"/>
    <n v="0.7"/>
    <n v="0.9"/>
    <n v="5.125"/>
    <n v="5.375"/>
    <n v="5"/>
    <n v="4.833333333333333"/>
  </r>
  <r>
    <x v="74"/>
    <x v="1"/>
    <x v="1"/>
    <n v="150"/>
    <x v="0"/>
    <x v="1"/>
    <n v="0.5"/>
    <n v="0.6"/>
    <n v="4.25"/>
    <n v="5.5"/>
    <n v="4.666666666666667"/>
    <n v="5"/>
  </r>
  <r>
    <x v="75"/>
    <x v="2"/>
    <x v="0"/>
    <n v="109"/>
    <x v="0"/>
    <x v="0"/>
    <n v="0.7"/>
    <n v="0.9"/>
    <n v="3.75"/>
    <n v="3.625"/>
    <n v="4.333333333333333"/>
    <n v="4.666666666666667"/>
  </r>
  <r>
    <x v="76"/>
    <x v="2"/>
    <x v="0"/>
    <n v="109"/>
    <x v="0"/>
    <x v="0"/>
    <n v="0.3"/>
    <n v="0.3"/>
    <n v="3"/>
    <n v="3.875"/>
    <n v="3.6666666666666665"/>
    <n v="3.1666666666666665"/>
  </r>
  <r>
    <x v="77"/>
    <x v="2"/>
    <x v="0"/>
    <n v="109"/>
    <x v="0"/>
    <x v="0"/>
    <n v="0.6"/>
    <n v="0.6"/>
    <n v="4.125"/>
    <n v="4.8571428571428568"/>
    <n v="4.333333333333333"/>
    <n v="4.666666666666667"/>
  </r>
  <r>
    <x v="78"/>
    <x v="2"/>
    <x v="0"/>
    <n v="109"/>
    <x v="0"/>
    <x v="0"/>
    <n v="0.6"/>
    <n v="0.6"/>
    <n v="4.25"/>
    <n v="4.8571428571428568"/>
    <n v="4.166666666666667"/>
    <n v="4.666666666666667"/>
  </r>
  <r>
    <x v="79"/>
    <x v="2"/>
    <x v="0"/>
    <n v="109"/>
    <x v="0"/>
    <x v="0"/>
    <n v="0.7"/>
    <n v="0.7"/>
    <n v="4.625"/>
    <n v="5"/>
    <n v="4.333333333333333"/>
    <n v="4.833333333333333"/>
  </r>
  <r>
    <x v="80"/>
    <x v="2"/>
    <x v="0"/>
    <n v="109"/>
    <x v="0"/>
    <x v="0"/>
    <n v="0.7"/>
    <n v="0.7"/>
    <n v="3.375"/>
    <n v="5.625"/>
    <n v="4.833333333333333"/>
    <n v="4"/>
  </r>
  <r>
    <x v="81"/>
    <x v="2"/>
    <x v="0"/>
    <n v="109"/>
    <x v="0"/>
    <x v="0"/>
    <n v="0.5"/>
    <n v="0.6"/>
    <n v="5.375"/>
    <n v="5.875"/>
    <n v="4.333333333333333"/>
    <n v="4.333333333333333"/>
  </r>
  <r>
    <x v="82"/>
    <x v="2"/>
    <x v="0"/>
    <n v="109"/>
    <x v="0"/>
    <x v="0"/>
    <n v="0.5"/>
    <n v="0.6"/>
    <n v="5.875"/>
    <n v="5.875"/>
    <n v="4.333333333333333"/>
    <n v="4.333333333333333"/>
  </r>
  <r>
    <x v="83"/>
    <x v="2"/>
    <x v="1"/>
    <n v="109"/>
    <x v="0"/>
    <x v="0"/>
    <n v="0.8"/>
    <n v="0.8"/>
    <n v="3.4285714285714284"/>
    <n v="2.75"/>
    <n v="2.5"/>
    <n v="2.6666666666666665"/>
  </r>
  <r>
    <x v="84"/>
    <x v="2"/>
    <x v="1"/>
    <n v="109"/>
    <x v="0"/>
    <x v="0"/>
    <n v="0.6"/>
    <n v="0.7"/>
    <n v="3.375"/>
    <n v="4"/>
    <n v="3.8333333333333335"/>
    <n v="4.333333333333333"/>
  </r>
  <r>
    <x v="85"/>
    <x v="2"/>
    <x v="1"/>
    <n v="109"/>
    <x v="0"/>
    <x v="0"/>
    <n v="0.9"/>
    <n v="0.9"/>
    <n v="4.25"/>
    <n v="4"/>
    <n v="4.5"/>
    <n v="4.5"/>
  </r>
  <r>
    <x v="86"/>
    <x v="2"/>
    <x v="1"/>
    <n v="109"/>
    <x v="0"/>
    <x v="0"/>
    <n v="0.9"/>
    <n v="0.9"/>
    <n v="4.25"/>
    <n v="4.25"/>
    <n v="3.5"/>
    <n v="3.8333333333333335"/>
  </r>
  <r>
    <x v="87"/>
    <x v="2"/>
    <x v="1"/>
    <n v="109"/>
    <x v="0"/>
    <x v="0"/>
    <n v="0.7"/>
    <n v="0.5"/>
    <n v="4.7142857142857144"/>
    <n v="4.25"/>
    <n v="4.666666666666667"/>
    <n v="4.833333333333333"/>
  </r>
  <r>
    <x v="88"/>
    <x v="2"/>
    <x v="1"/>
    <n v="109"/>
    <x v="0"/>
    <x v="0"/>
    <n v="0.8"/>
    <n v="0.9"/>
    <n v="3.625"/>
    <n v="4.375"/>
    <n v="4.833333333333333"/>
    <n v="4.666666666666667"/>
  </r>
  <r>
    <x v="89"/>
    <x v="2"/>
    <x v="1"/>
    <n v="109"/>
    <x v="0"/>
    <x v="0"/>
    <n v="0.8"/>
    <n v="0.9"/>
    <n v="4.125"/>
    <n v="4.375"/>
    <n v="4.666666666666667"/>
    <n v="4.666666666666667"/>
  </r>
  <r>
    <x v="90"/>
    <x v="2"/>
    <x v="1"/>
    <n v="109"/>
    <x v="0"/>
    <x v="0"/>
    <n v="0.9"/>
    <n v="0.8"/>
    <n v="4.375"/>
    <n v="4.5"/>
    <n v="4.666666666666667"/>
    <n v="4.5"/>
  </r>
  <r>
    <x v="91"/>
    <x v="2"/>
    <x v="1"/>
    <n v="109"/>
    <x v="0"/>
    <x v="0"/>
    <n v="0.5"/>
    <n v="0.6"/>
    <n v="4.75"/>
    <n v="4.8571428571428568"/>
    <n v="4.666666666666667"/>
    <n v="4.333333333333333"/>
  </r>
  <r>
    <x v="92"/>
    <x v="2"/>
    <x v="1"/>
    <n v="109"/>
    <x v="0"/>
    <x v="0"/>
    <n v="0.5"/>
    <n v="0.4"/>
    <n v="4.166666666666667"/>
    <n v="4.875"/>
    <n v="4.5"/>
    <n v="4.8"/>
  </r>
  <r>
    <x v="93"/>
    <x v="2"/>
    <x v="1"/>
    <n v="109"/>
    <x v="0"/>
    <x v="0"/>
    <n v="0.8"/>
    <n v="0.9"/>
    <n v="4.8571428571428568"/>
    <n v="4.875"/>
    <n v="5"/>
    <n v="4.833333333333333"/>
  </r>
  <r>
    <x v="94"/>
    <x v="2"/>
    <x v="1"/>
    <n v="109"/>
    <x v="0"/>
    <x v="0"/>
    <n v="0.5"/>
    <n v="0.3"/>
    <n v="4.7142857142857144"/>
    <n v="5"/>
    <n v="4.833333333333333"/>
    <n v="4.666666666666667"/>
  </r>
  <r>
    <x v="95"/>
    <x v="2"/>
    <x v="1"/>
    <n v="109"/>
    <x v="0"/>
    <x v="0"/>
    <n v="0.6"/>
    <n v="0.5"/>
    <n v="3.75"/>
    <n v="5.375"/>
    <n v="4.5"/>
    <n v="4.5"/>
  </r>
  <r>
    <x v="96"/>
    <x v="2"/>
    <x v="0"/>
    <n v="150"/>
    <x v="0"/>
    <x v="1"/>
    <n v="0.7"/>
    <n v="0.7"/>
    <n v="3.1428571428571428"/>
    <n v="2.75"/>
    <n v="3.5"/>
    <n v="3.3333333333333335"/>
  </r>
  <r>
    <x v="97"/>
    <x v="2"/>
    <x v="0"/>
    <n v="150"/>
    <x v="0"/>
    <x v="1"/>
    <n v="0.7"/>
    <n v="0.5"/>
    <n v="3.125"/>
    <n v="4.75"/>
    <n v="1.8333333333333333"/>
    <n v="3.5"/>
  </r>
  <r>
    <x v="98"/>
    <x v="2"/>
    <x v="0"/>
    <n v="150"/>
    <x v="0"/>
    <x v="1"/>
    <n v="0.5"/>
    <n v="0.6"/>
    <n v="4.75"/>
    <n v="5"/>
    <n v="4.833333333333333"/>
    <n v="4.833333333333333"/>
  </r>
  <r>
    <x v="99"/>
    <x v="2"/>
    <x v="0"/>
    <n v="150"/>
    <x v="0"/>
    <x v="1"/>
    <n v="0.7"/>
    <n v="0.8"/>
    <n v="4.25"/>
    <n v="5.125"/>
    <n v="4.5"/>
    <n v="5"/>
  </r>
  <r>
    <x v="100"/>
    <x v="2"/>
    <x v="0"/>
    <n v="150"/>
    <x v="0"/>
    <x v="1"/>
    <n v="0.6"/>
    <n v="0.3"/>
    <n v="5"/>
    <n v="5.25"/>
    <n v="4.833333333333333"/>
    <n v="4.833333333333333"/>
  </r>
  <r>
    <x v="101"/>
    <x v="2"/>
    <x v="0"/>
    <n v="150"/>
    <x v="0"/>
    <x v="1"/>
    <n v="0.9"/>
    <n v="0.9"/>
    <n v="5.25"/>
    <n v="5.75"/>
    <n v="4.5"/>
    <n v="3.6666666666666665"/>
  </r>
  <r>
    <x v="102"/>
    <x v="2"/>
    <x v="1"/>
    <n v="150"/>
    <x v="0"/>
    <x v="1"/>
    <n v="0.8"/>
    <n v="0.7"/>
    <n v="3.4285714285714284"/>
    <n v="3.7142857142857144"/>
    <n v="4.833333333333333"/>
    <n v="4.666666666666667"/>
  </r>
  <r>
    <x v="103"/>
    <x v="2"/>
    <x v="1"/>
    <n v="150"/>
    <x v="0"/>
    <x v="1"/>
    <n v="0.4"/>
    <n v="0.4"/>
    <n v="3.5714285714285716"/>
    <n v="3.875"/>
    <n v="5"/>
    <n v="4"/>
  </r>
  <r>
    <x v="104"/>
    <x v="2"/>
    <x v="1"/>
    <n v="150"/>
    <x v="0"/>
    <x v="1"/>
    <n v="0.4"/>
    <n v="0.5"/>
    <n v="4"/>
    <n v="4"/>
    <n v="4"/>
    <n v="2.8333333333333335"/>
  </r>
  <r>
    <x v="105"/>
    <x v="2"/>
    <x v="1"/>
    <n v="150"/>
    <x v="0"/>
    <x v="1"/>
    <n v="0.7"/>
    <n v="0.8"/>
    <n v="4.1428571428571432"/>
    <n v="4.375"/>
    <n v="4.333333333333333"/>
    <n v="4"/>
  </r>
  <r>
    <x v="106"/>
    <x v="2"/>
    <x v="1"/>
    <n v="150"/>
    <x v="0"/>
    <x v="1"/>
    <n v="0.7"/>
    <n v="0.5"/>
    <n v="4.25"/>
    <n v="4.375"/>
    <n v="4.833333333333333"/>
    <n v="4"/>
  </r>
  <r>
    <x v="107"/>
    <x v="2"/>
    <x v="1"/>
    <n v="150"/>
    <x v="0"/>
    <x v="1"/>
    <n v="0.7"/>
    <n v="0.5"/>
    <n v="4.375"/>
    <n v="4.375"/>
    <n v="4.833333333333333"/>
    <n v="4"/>
  </r>
  <r>
    <x v="108"/>
    <x v="2"/>
    <x v="1"/>
    <n v="150"/>
    <x v="0"/>
    <x v="1"/>
    <n v="0.9"/>
    <n v="0.6"/>
    <n v="5"/>
    <n v="4.7142857142857144"/>
    <n v="3.6"/>
    <n v="3.5"/>
  </r>
  <r>
    <x v="109"/>
    <x v="2"/>
    <x v="1"/>
    <n v="150"/>
    <x v="0"/>
    <x v="1"/>
    <n v="0.7"/>
    <n v="0.7"/>
    <n v="3"/>
    <n v="4.875"/>
    <n v="4.166666666666667"/>
    <n v="4.666666666666667"/>
  </r>
  <r>
    <x v="110"/>
    <x v="2"/>
    <x v="1"/>
    <n v="150"/>
    <x v="0"/>
    <x v="1"/>
    <n v="0.8"/>
    <n v="0.7"/>
    <n v="4.375"/>
    <n v="5"/>
    <n v="3.8333333333333335"/>
    <n v="5"/>
  </r>
  <r>
    <x v="111"/>
    <x v="2"/>
    <x v="1"/>
    <n v="150"/>
    <x v="0"/>
    <x v="1"/>
    <n v="0.7"/>
    <n v="0.6"/>
    <n v="4.7142857142857144"/>
    <n v="5.25"/>
    <n v="5"/>
    <n v="5"/>
  </r>
  <r>
    <x v="112"/>
    <x v="1"/>
    <x v="0"/>
    <n v="141"/>
    <x v="1"/>
    <x v="2"/>
    <n v="0.6"/>
    <n v="0.9"/>
    <n v="5.75"/>
    <n v="5.75"/>
    <n v="5"/>
    <n v="5"/>
  </r>
  <r>
    <x v="113"/>
    <x v="0"/>
    <x v="0"/>
    <n v="179"/>
    <x v="1"/>
    <x v="2"/>
    <n v="0.6"/>
    <n v="0.6"/>
    <n v="5"/>
    <n v="3.125"/>
    <n v="4"/>
    <n v="3.8"/>
  </r>
  <r>
    <x v="114"/>
    <x v="0"/>
    <x v="0"/>
    <n v="179"/>
    <x v="1"/>
    <x v="2"/>
    <n v="0.6"/>
    <n v="0.5"/>
    <n v="4.125"/>
    <n v="4.5"/>
    <n v="3.6666666666666665"/>
    <n v="3.6666666666666665"/>
  </r>
  <r>
    <x v="115"/>
    <x v="0"/>
    <x v="0"/>
    <n v="179"/>
    <x v="1"/>
    <x v="2"/>
    <n v="0.8"/>
    <n v="0.8"/>
    <n v="3.875"/>
    <n v="5"/>
    <n v="3.6666666666666665"/>
    <n v="3.3333333333333335"/>
  </r>
  <r>
    <x v="116"/>
    <x v="0"/>
    <x v="0"/>
    <n v="179"/>
    <x v="1"/>
    <x v="2"/>
    <n v="0.9"/>
    <n v="0.9"/>
    <n v="4.75"/>
    <n v="5.625"/>
    <n v="4.333333333333333"/>
    <n v="4.666666666666667"/>
  </r>
  <r>
    <x v="117"/>
    <x v="0"/>
    <x v="1"/>
    <n v="179"/>
    <x v="1"/>
    <x v="2"/>
    <n v="0.6"/>
    <n v="0.7"/>
    <n v="3.5"/>
    <n v="3.5"/>
    <n v="2.8333333333333335"/>
    <n v="3"/>
  </r>
  <r>
    <x v="118"/>
    <x v="0"/>
    <x v="1"/>
    <n v="179"/>
    <x v="1"/>
    <x v="2"/>
    <n v="1"/>
    <n v="1"/>
    <n v="3"/>
    <n v="4.5"/>
    <n v="3.5"/>
    <n v="4.333333333333333"/>
  </r>
  <r>
    <x v="119"/>
    <x v="0"/>
    <x v="1"/>
    <n v="179"/>
    <x v="1"/>
    <x v="2"/>
    <n v="0.7"/>
    <n v="1"/>
    <n v="3.375"/>
    <n v="4.5"/>
    <n v="3.6666666666666665"/>
    <n v="4.166666666666667"/>
  </r>
  <r>
    <x v="120"/>
    <x v="0"/>
    <x v="1"/>
    <n v="179"/>
    <x v="1"/>
    <x v="2"/>
    <n v="0.9"/>
    <n v="0.7"/>
    <n v="4"/>
    <n v="4.5"/>
    <n v="4.166666666666667"/>
    <n v="5"/>
  </r>
  <r>
    <x v="121"/>
    <x v="0"/>
    <x v="1"/>
    <n v="179"/>
    <x v="1"/>
    <x v="2"/>
    <n v="0.7"/>
    <n v="0.5"/>
    <n v="4.125"/>
    <n v="4.75"/>
    <n v="2.5"/>
    <n v="3.8333333333333335"/>
  </r>
  <r>
    <x v="122"/>
    <x v="0"/>
    <x v="1"/>
    <n v="179"/>
    <x v="1"/>
    <x v="2"/>
    <n v="0.5"/>
    <n v="9.9999999999999978E-2"/>
    <n v="4.125"/>
    <n v="4.875"/>
    <n v="2"/>
    <n v="3.5"/>
  </r>
  <r>
    <x v="123"/>
    <x v="0"/>
    <x v="1"/>
    <n v="179"/>
    <x v="1"/>
    <x v="2"/>
    <n v="0.5"/>
    <n v="0.7"/>
    <n v="4.625"/>
    <n v="4.875"/>
    <n v="4.5"/>
    <n v="5"/>
  </r>
  <r>
    <x v="124"/>
    <x v="0"/>
    <x v="1"/>
    <n v="179"/>
    <x v="1"/>
    <x v="2"/>
    <n v="0.6"/>
    <n v="0.6"/>
    <n v="3.375"/>
    <n v="5.5"/>
    <n v="3.8333333333333335"/>
    <n v="4"/>
  </r>
  <r>
    <x v="125"/>
    <x v="1"/>
    <x v="0"/>
    <n v="173"/>
    <x v="1"/>
    <x v="2"/>
    <n v="0.4"/>
    <n v="0.6"/>
    <n v="3.7142857142857144"/>
    <n v="3.625"/>
    <n v="2.3333333333333335"/>
    <n v="2.4"/>
  </r>
  <r>
    <x v="126"/>
    <x v="1"/>
    <x v="0"/>
    <n v="173"/>
    <x v="1"/>
    <x v="2"/>
    <n v="0.7"/>
    <n v="0.8"/>
    <n v="3"/>
    <n v="4"/>
    <n v="3.6666666666666665"/>
    <n v="4"/>
  </r>
  <r>
    <x v="127"/>
    <x v="1"/>
    <x v="0"/>
    <n v="173"/>
    <x v="1"/>
    <x v="2"/>
    <n v="0.4"/>
    <n v="0.6"/>
    <n v="4.125"/>
    <n v="4.5714285714285712"/>
    <n v="4"/>
    <n v="4.166666666666667"/>
  </r>
  <r>
    <x v="128"/>
    <x v="1"/>
    <x v="0"/>
    <n v="173"/>
    <x v="1"/>
    <x v="2"/>
    <n v="0.7"/>
    <n v="0.6"/>
    <n v="4.625"/>
    <n v="5.25"/>
    <n v="3.3333333333333335"/>
    <n v="4.166666666666667"/>
  </r>
  <r>
    <x v="129"/>
    <x v="1"/>
    <x v="0"/>
    <n v="173"/>
    <x v="1"/>
    <x v="2"/>
    <n v="0.8"/>
    <n v="0.9"/>
    <n v="4.375"/>
    <n v="5.375"/>
    <n v="3.8333333333333335"/>
    <n v="4.666666666666667"/>
  </r>
  <r>
    <x v="130"/>
    <x v="1"/>
    <x v="0"/>
    <n v="173"/>
    <x v="1"/>
    <x v="2"/>
    <n v="0.8"/>
    <n v="0.8"/>
    <n v="4.25"/>
    <n v="5.625"/>
    <n v="4.333333333333333"/>
    <n v="4.833333333333333"/>
  </r>
  <r>
    <x v="131"/>
    <x v="1"/>
    <x v="0"/>
    <n v="173"/>
    <x v="1"/>
    <x v="2"/>
    <n v="0.8"/>
    <n v="0.9"/>
    <n v="4.875"/>
    <n v="5.75"/>
    <n v="4.333333333333333"/>
    <n v="4.833333333333333"/>
  </r>
  <r>
    <x v="132"/>
    <x v="1"/>
    <x v="1"/>
    <n v="173"/>
    <x v="1"/>
    <x v="2"/>
    <n v="0.7"/>
    <n v="0.9"/>
    <n v="3.25"/>
    <n v="3.5"/>
    <n v="3.5"/>
    <n v="4.666666666666667"/>
  </r>
  <r>
    <x v="133"/>
    <x v="1"/>
    <x v="1"/>
    <n v="173"/>
    <x v="1"/>
    <x v="2"/>
    <n v="0.5"/>
    <n v="0.4"/>
    <n v="3.75"/>
    <n v="3.875"/>
    <n v="1.8333333333333333"/>
    <n v="2.8333333333333335"/>
  </r>
  <r>
    <x v="134"/>
    <x v="1"/>
    <x v="1"/>
    <n v="173"/>
    <x v="1"/>
    <x v="2"/>
    <n v="0.6"/>
    <n v="0.8"/>
    <n v="3.4285714285714284"/>
    <n v="4.125"/>
    <n v="4.166666666666667"/>
    <n v="4.5"/>
  </r>
  <r>
    <x v="135"/>
    <x v="1"/>
    <x v="1"/>
    <n v="173"/>
    <x v="1"/>
    <x v="2"/>
    <n v="0.7"/>
    <n v="0.7"/>
    <n v="4"/>
    <n v="4.125"/>
    <n v="3.8333333333333335"/>
    <n v="3.8333333333333335"/>
  </r>
  <r>
    <x v="136"/>
    <x v="1"/>
    <x v="1"/>
    <n v="173"/>
    <x v="1"/>
    <x v="2"/>
    <n v="0.5"/>
    <n v="0.6"/>
    <n v="3.5"/>
    <n v="4.25"/>
    <n v="4"/>
    <n v="4.333333333333333"/>
  </r>
  <r>
    <x v="137"/>
    <x v="1"/>
    <x v="1"/>
    <n v="173"/>
    <x v="1"/>
    <x v="2"/>
    <n v="0.5"/>
    <n v="0.5"/>
    <n v="5"/>
    <n v="4.625"/>
    <n v="4.166666666666667"/>
    <n v="3.5"/>
  </r>
  <r>
    <x v="138"/>
    <x v="1"/>
    <x v="1"/>
    <n v="173"/>
    <x v="1"/>
    <x v="2"/>
    <n v="0.7"/>
    <n v="1"/>
    <n v="3.75"/>
    <n v="4.75"/>
    <n v="4"/>
    <n v="4.333333333333333"/>
  </r>
  <r>
    <x v="139"/>
    <x v="1"/>
    <x v="1"/>
    <n v="173"/>
    <x v="1"/>
    <x v="2"/>
    <n v="0.4"/>
    <n v="0.3"/>
    <n v="4.5"/>
    <n v="5"/>
    <n v="3.8"/>
    <n v="4.166666666666667"/>
  </r>
  <r>
    <x v="140"/>
    <x v="1"/>
    <x v="1"/>
    <n v="173"/>
    <x v="1"/>
    <x v="2"/>
    <n v="0.9"/>
    <n v="0.7"/>
    <n v="5.125"/>
    <n v="5"/>
    <n v="4.333333333333333"/>
    <n v="3.8333333333333335"/>
  </r>
  <r>
    <x v="141"/>
    <x v="1"/>
    <x v="1"/>
    <n v="173"/>
    <x v="1"/>
    <x v="2"/>
    <n v="0.5"/>
    <n v="0.4"/>
    <n v="4.25"/>
    <n v="5.375"/>
    <n v="4.5"/>
    <n v="4.5"/>
  </r>
  <r>
    <x v="142"/>
    <x v="1"/>
    <x v="1"/>
    <n v="173"/>
    <x v="1"/>
    <x v="2"/>
    <n v="0.7"/>
    <n v="0.8"/>
    <n v="4.875"/>
    <n v="5.375"/>
    <n v="4.5"/>
    <n v="3.3333333333333335"/>
  </r>
  <r>
    <x v="143"/>
    <x v="1"/>
    <x v="1"/>
    <n v="173"/>
    <x v="1"/>
    <x v="2"/>
    <n v="0.3"/>
    <n v="0.2"/>
    <n v="3.625"/>
    <n v="5.5"/>
    <n v="4"/>
    <n v="4.833333333333333"/>
  </r>
  <r>
    <x v="144"/>
    <x v="2"/>
    <x v="0"/>
    <n v="140"/>
    <x v="1"/>
    <x v="2"/>
    <n v="0.5"/>
    <n v="0.6"/>
    <n v="3.625"/>
    <n v="3.375"/>
    <n v="4.5"/>
    <n v="4"/>
  </r>
  <r>
    <x v="145"/>
    <x v="2"/>
    <x v="0"/>
    <n v="140"/>
    <x v="1"/>
    <x v="2"/>
    <n v="0.4"/>
    <n v="0.3"/>
    <n v="3.75"/>
    <n v="3.375"/>
    <n v="3"/>
    <n v="3.5"/>
  </r>
  <r>
    <x v="146"/>
    <x v="2"/>
    <x v="0"/>
    <n v="140"/>
    <x v="1"/>
    <x v="2"/>
    <n v="0.7"/>
    <n v="0.9"/>
    <n v="3.75"/>
    <n v="4"/>
    <n v="3.6666666666666665"/>
    <n v="4"/>
  </r>
  <r>
    <x v="147"/>
    <x v="2"/>
    <x v="0"/>
    <n v="140"/>
    <x v="1"/>
    <x v="2"/>
    <n v="0.7"/>
    <n v="0.8"/>
    <n v="4.125"/>
    <n v="4.125"/>
    <n v="4.166666666666667"/>
    <n v="3.8333333333333335"/>
  </r>
  <r>
    <x v="148"/>
    <x v="2"/>
    <x v="0"/>
    <n v="140"/>
    <x v="1"/>
    <x v="2"/>
    <n v="0.5"/>
    <n v="0.8"/>
    <n v="4.625"/>
    <n v="4.125"/>
    <n v="4"/>
    <n v="4.166666666666667"/>
  </r>
  <r>
    <x v="149"/>
    <x v="2"/>
    <x v="0"/>
    <n v="140"/>
    <x v="1"/>
    <x v="2"/>
    <n v="0.7"/>
    <n v="0.8"/>
    <n v="3.875"/>
    <n v="4.2857142857142856"/>
    <n v="3.5"/>
    <n v="4.166666666666667"/>
  </r>
  <r>
    <x v="150"/>
    <x v="2"/>
    <x v="1"/>
    <n v="140"/>
    <x v="1"/>
    <x v="2"/>
    <n v="0.5"/>
    <n v="0.7"/>
    <n v="4"/>
    <n v="3.7142857142857144"/>
    <n v="3.3333333333333335"/>
    <n v="3"/>
  </r>
  <r>
    <x v="151"/>
    <x v="2"/>
    <x v="1"/>
    <n v="140"/>
    <x v="1"/>
    <x v="2"/>
    <n v="0.3"/>
    <n v="0.5"/>
    <n v="2.3333333333333335"/>
    <n v="4"/>
    <n v="4.833333333333333"/>
    <n v="5"/>
  </r>
  <r>
    <x v="152"/>
    <x v="2"/>
    <x v="1"/>
    <n v="140"/>
    <x v="1"/>
    <x v="2"/>
    <n v="0.5"/>
    <n v="0.9"/>
    <n v="4.4285714285714288"/>
    <n v="4.5"/>
    <n v="5"/>
    <n v="4.833333333333333"/>
  </r>
  <r>
    <x v="153"/>
    <x v="2"/>
    <x v="1"/>
    <n v="140"/>
    <x v="1"/>
    <x v="2"/>
    <n v="0.5"/>
    <n v="0.7"/>
    <n v="4.1428571428571432"/>
    <n v="4.625"/>
    <n v="3.8333333333333335"/>
    <n v="4.5"/>
  </r>
  <r>
    <x v="154"/>
    <x v="2"/>
    <x v="1"/>
    <n v="140"/>
    <x v="1"/>
    <x v="2"/>
    <n v="0.6"/>
    <n v="0.7"/>
    <n v="5.5"/>
    <n v="5"/>
    <n v="4.666666666666667"/>
    <n v="4.333333333333333"/>
  </r>
  <r>
    <x v="155"/>
    <x v="2"/>
    <x v="1"/>
    <n v="140"/>
    <x v="1"/>
    <x v="2"/>
    <n v="0.6"/>
    <n v="0.7"/>
    <n v="4.375"/>
    <n v="5.125"/>
    <n v="4"/>
    <n v="5"/>
  </r>
  <r>
    <x v="156"/>
    <x v="2"/>
    <x v="1"/>
    <n v="140"/>
    <x v="1"/>
    <x v="2"/>
    <n v="0.7"/>
    <n v="0.7"/>
    <n v="5"/>
    <n v="5.125"/>
    <n v="5"/>
    <n v="4.666666666666667"/>
  </r>
  <r>
    <x v="157"/>
    <x v="0"/>
    <x v="0"/>
    <n v="113"/>
    <x v="1"/>
    <x v="3"/>
    <n v="0.4"/>
    <n v="0.5"/>
    <n v="3.75"/>
    <n v="3.25"/>
    <n v="2.8333333333333335"/>
    <n v="2.5"/>
  </r>
  <r>
    <x v="158"/>
    <x v="0"/>
    <x v="0"/>
    <n v="113"/>
    <x v="1"/>
    <x v="3"/>
    <n v="0.5"/>
    <n v="0.7"/>
    <n v="3.5"/>
    <n v="4"/>
    <n v="3.3333333333333335"/>
    <n v="3.6666666666666665"/>
  </r>
  <r>
    <x v="159"/>
    <x v="0"/>
    <x v="0"/>
    <n v="113"/>
    <x v="1"/>
    <x v="3"/>
    <n v="0.8"/>
    <n v="0.5"/>
    <n v="3"/>
    <n v="4.75"/>
    <n v="3.6666666666666665"/>
    <n v="3.8333333333333335"/>
  </r>
  <r>
    <x v="160"/>
    <x v="0"/>
    <x v="0"/>
    <n v="113"/>
    <x v="1"/>
    <x v="3"/>
    <n v="0.4"/>
    <n v="0.5"/>
    <n v="3.75"/>
    <n v="4.75"/>
    <n v="3"/>
    <n v="2.1666666666666665"/>
  </r>
  <r>
    <x v="161"/>
    <x v="0"/>
    <x v="0"/>
    <n v="113"/>
    <x v="1"/>
    <x v="3"/>
    <n v="0.5"/>
    <n v="0.9"/>
    <n v="4.375"/>
    <n v="4.875"/>
    <n v="4.166666666666667"/>
    <n v="3.8333333333333335"/>
  </r>
  <r>
    <x v="162"/>
    <x v="0"/>
    <x v="0"/>
    <n v="113"/>
    <x v="1"/>
    <x v="3"/>
    <n v="0.6"/>
    <n v="0.6"/>
    <n v="5.625"/>
    <n v="5.125"/>
    <n v="4.666666666666667"/>
    <n v="4.833333333333333"/>
  </r>
  <r>
    <x v="163"/>
    <x v="0"/>
    <x v="0"/>
    <n v="113"/>
    <x v="1"/>
    <x v="3"/>
    <n v="0.4"/>
    <n v="0.4"/>
    <n v="4.5"/>
    <n v="5.5"/>
    <n v="3.6666666666666665"/>
    <n v="4.166666666666667"/>
  </r>
  <r>
    <x v="164"/>
    <x v="0"/>
    <x v="1"/>
    <n v="113"/>
    <x v="1"/>
    <x v="3"/>
    <n v="0.5"/>
    <n v="0.8"/>
    <n v="3"/>
    <n v="2.1428571428571428"/>
    <n v="2.8333333333333335"/>
    <n v="1.5"/>
  </r>
  <r>
    <x v="165"/>
    <x v="0"/>
    <x v="1"/>
    <n v="113"/>
    <x v="1"/>
    <x v="3"/>
    <n v="0.8"/>
    <n v="0.6"/>
    <n v="3.625"/>
    <n v="4.4285714285714288"/>
    <n v="4.666666666666667"/>
    <n v="4.833333333333333"/>
  </r>
  <r>
    <x v="166"/>
    <x v="0"/>
    <x v="1"/>
    <n v="113"/>
    <x v="1"/>
    <x v="3"/>
    <n v="0.6"/>
    <n v="0.8"/>
    <n v="5.625"/>
    <n v="4.625"/>
    <n v="4.166666666666667"/>
    <n v="3"/>
  </r>
  <r>
    <x v="167"/>
    <x v="0"/>
    <x v="1"/>
    <n v="113"/>
    <x v="1"/>
    <x v="3"/>
    <n v="0.7"/>
    <n v="0.7"/>
    <n v="4.625"/>
    <n v="4.75"/>
    <n v="4.166666666666667"/>
    <n v="4.166666666666667"/>
  </r>
  <r>
    <x v="168"/>
    <x v="0"/>
    <x v="1"/>
    <n v="113"/>
    <x v="1"/>
    <x v="3"/>
    <n v="0.4"/>
    <n v="0.6"/>
    <n v="4.5"/>
    <n v="5.125"/>
    <n v="4"/>
    <n v="4.666666666666667"/>
  </r>
  <r>
    <x v="169"/>
    <x v="0"/>
    <x v="1"/>
    <n v="113"/>
    <x v="1"/>
    <x v="3"/>
    <n v="0.5"/>
    <n v="0.7"/>
    <n v="5.5"/>
    <n v="5.875"/>
    <n v="5"/>
    <n v="4.833333333333333"/>
  </r>
  <r>
    <x v="170"/>
    <x v="1"/>
    <x v="0"/>
    <n v="113"/>
    <x v="1"/>
    <x v="3"/>
    <n v="0.4"/>
    <n v="0.6"/>
    <n v="3.5"/>
    <n v="3.5"/>
    <n v="3.3333333333333335"/>
    <n v="3.5"/>
  </r>
  <r>
    <x v="171"/>
    <x v="1"/>
    <x v="0"/>
    <n v="113"/>
    <x v="1"/>
    <x v="3"/>
    <n v="0.4"/>
    <n v="0.4"/>
    <n v="3"/>
    <n v="3.625"/>
    <n v="3.3333333333333335"/>
    <n v="3.5"/>
  </r>
  <r>
    <x v="172"/>
    <x v="1"/>
    <x v="0"/>
    <n v="113"/>
    <x v="1"/>
    <x v="3"/>
    <n v="0.4"/>
    <n v="0.2"/>
    <n v="3.875"/>
    <n v="4.25"/>
    <n v="3.3333333333333335"/>
    <n v="3.1666666666666665"/>
  </r>
  <r>
    <x v="173"/>
    <x v="1"/>
    <x v="0"/>
    <n v="113"/>
    <x v="1"/>
    <x v="3"/>
    <n v="0.5"/>
    <n v="0.6"/>
    <n v="4.875"/>
    <n v="5.125"/>
    <n v="4.5"/>
    <n v="5"/>
  </r>
  <r>
    <x v="174"/>
    <x v="1"/>
    <x v="1"/>
    <n v="113"/>
    <x v="1"/>
    <x v="3"/>
    <n v="0.3"/>
    <n v="0.4"/>
    <n v="2.875"/>
    <n v="3.125"/>
    <n v="3.5"/>
    <n v="3.6666666666666665"/>
  </r>
  <r>
    <x v="175"/>
    <x v="1"/>
    <x v="1"/>
    <n v="113"/>
    <x v="1"/>
    <x v="3"/>
    <n v="0.5"/>
    <n v="0.5"/>
    <n v="2.75"/>
    <n v="3.875"/>
    <n v="2.1666666666666665"/>
    <n v="3"/>
  </r>
  <r>
    <x v="176"/>
    <x v="1"/>
    <x v="1"/>
    <n v="113"/>
    <x v="1"/>
    <x v="3"/>
    <n v="0.5"/>
    <n v="0.8"/>
    <n v="4"/>
    <n v="4"/>
    <n v="3.8333333333333335"/>
    <n v="4.333333333333333"/>
  </r>
  <r>
    <x v="177"/>
    <x v="1"/>
    <x v="1"/>
    <n v="113"/>
    <x v="1"/>
    <x v="3"/>
    <n v="0.4"/>
    <n v="0.3"/>
    <n v="3.75"/>
    <n v="4.25"/>
    <n v="3.5"/>
    <n v="3.8333333333333335"/>
  </r>
  <r>
    <x v="178"/>
    <x v="1"/>
    <x v="1"/>
    <n v="113"/>
    <x v="1"/>
    <x v="3"/>
    <n v="0.4"/>
    <n v="0.5"/>
    <n v="4"/>
    <n v="4.25"/>
    <n v="4.166666666666667"/>
    <n v="4.333333333333333"/>
  </r>
  <r>
    <x v="179"/>
    <x v="1"/>
    <x v="1"/>
    <n v="113"/>
    <x v="1"/>
    <x v="3"/>
    <n v="0.6"/>
    <n v="0.5"/>
    <n v="3.375"/>
    <n v="4.875"/>
    <n v="3.3333333333333335"/>
    <n v="3.8333333333333335"/>
  </r>
  <r>
    <x v="180"/>
    <x v="1"/>
    <x v="1"/>
    <n v="113"/>
    <x v="1"/>
    <x v="3"/>
    <n v="0.4"/>
    <n v="0.1"/>
    <n v="4"/>
    <n v="5"/>
    <n v="4.166666666666667"/>
    <n v="4.333333333333333"/>
  </r>
  <r>
    <x v="181"/>
    <x v="1"/>
    <x v="1"/>
    <n v="113"/>
    <x v="1"/>
    <x v="3"/>
    <n v="0.5"/>
    <n v="0.3"/>
    <n v="4"/>
    <n v="5"/>
    <n v="3.3333333333333335"/>
    <n v="3.5"/>
  </r>
  <r>
    <x v="182"/>
    <x v="1"/>
    <x v="1"/>
    <n v="113"/>
    <x v="1"/>
    <x v="3"/>
    <n v="0.8"/>
    <n v="0.7"/>
    <n v="4.375"/>
    <n v="5.125"/>
    <n v="4"/>
    <n v="4"/>
  </r>
  <r>
    <x v="183"/>
    <x v="1"/>
    <x v="1"/>
    <n v="113"/>
    <x v="1"/>
    <x v="3"/>
    <n v="0.6"/>
    <n v="0.5"/>
    <n v="4.25"/>
    <n v="5.5"/>
    <n v="3.6666666666666665"/>
    <n v="4.833333333333333"/>
  </r>
  <r>
    <x v="184"/>
    <x v="2"/>
    <x v="0"/>
    <n v="136"/>
    <x v="1"/>
    <x v="3"/>
    <n v="0.3"/>
    <n v="0.4"/>
    <n v="2.75"/>
    <n v="3.375"/>
    <n v="1.8333333333333333"/>
    <n v="1.3333333333333333"/>
  </r>
  <r>
    <x v="185"/>
    <x v="2"/>
    <x v="0"/>
    <n v="136"/>
    <x v="1"/>
    <x v="3"/>
    <n v="0.5"/>
    <n v="0.4"/>
    <n v="2.75"/>
    <n v="3.5"/>
    <n v="2.6666666666666665"/>
    <n v="3.5"/>
  </r>
  <r>
    <x v="186"/>
    <x v="2"/>
    <x v="0"/>
    <n v="136"/>
    <x v="1"/>
    <x v="3"/>
    <n v="0.5"/>
    <n v="0.3"/>
    <n v="3.625"/>
    <n v="3.875"/>
    <n v="3.6666666666666665"/>
    <n v="3.6666666666666665"/>
  </r>
  <r>
    <x v="187"/>
    <x v="2"/>
    <x v="0"/>
    <n v="136"/>
    <x v="1"/>
    <x v="3"/>
    <n v="0.3"/>
    <n v="0.4"/>
    <n v="4"/>
    <n v="4.1428571428571432"/>
    <n v="3.5"/>
    <n v="4"/>
  </r>
  <r>
    <x v="188"/>
    <x v="2"/>
    <x v="0"/>
    <n v="136"/>
    <x v="1"/>
    <x v="3"/>
    <n v="0.4"/>
    <n v="0.4"/>
    <n v="3"/>
    <n v="4.375"/>
    <n v="3.3333333333333335"/>
    <n v="4.166666666666667"/>
  </r>
  <r>
    <x v="189"/>
    <x v="2"/>
    <x v="0"/>
    <n v="136"/>
    <x v="1"/>
    <x v="3"/>
    <n v="0.5"/>
    <n v="0.6"/>
    <n v="3.25"/>
    <n v="4.5"/>
    <n v="3.1666666666666665"/>
    <n v="4.333333333333333"/>
  </r>
  <r>
    <x v="190"/>
    <x v="2"/>
    <x v="0"/>
    <n v="136"/>
    <x v="1"/>
    <x v="3"/>
    <n v="0.5"/>
    <n v="0.3"/>
    <n v="4.5714285714285712"/>
    <n v="4.625"/>
    <n v="3.8333333333333335"/>
    <n v="4.166666666666667"/>
  </r>
  <r>
    <x v="191"/>
    <x v="2"/>
    <x v="0"/>
    <n v="136"/>
    <x v="1"/>
    <x v="3"/>
    <n v="0.6"/>
    <n v="0.8"/>
    <n v="5.2857142857142856"/>
    <n v="5.125"/>
    <n v="3.5"/>
    <n v="4.666666666666667"/>
  </r>
  <r>
    <x v="192"/>
    <x v="2"/>
    <x v="0"/>
    <n v="136"/>
    <x v="1"/>
    <x v="3"/>
    <n v="0.2"/>
    <n v="0.3"/>
    <n v="4.5"/>
    <n v="5.75"/>
    <n v="4.166666666666667"/>
    <n v="4.5"/>
  </r>
  <r>
    <x v="193"/>
    <x v="2"/>
    <x v="1"/>
    <n v="136"/>
    <x v="1"/>
    <x v="3"/>
    <n v="0.2"/>
    <n v="0.2"/>
    <n v="3.125"/>
    <n v="3.75"/>
    <n v="2"/>
    <n v="2.5"/>
  </r>
  <r>
    <x v="194"/>
    <x v="2"/>
    <x v="1"/>
    <n v="136"/>
    <x v="1"/>
    <x v="3"/>
    <n v="0.3"/>
    <n v="0.4"/>
    <n v="3.4285714285714284"/>
    <n v="4"/>
    <n v="2.1666666666666665"/>
    <n v="3.3333333333333335"/>
  </r>
  <r>
    <x v="195"/>
    <x v="2"/>
    <x v="1"/>
    <n v="136"/>
    <x v="1"/>
    <x v="3"/>
    <n v="0.3"/>
    <n v="0.4"/>
    <n v="3.75"/>
    <n v="4"/>
    <n v="3.5"/>
    <n v="3.6666666666666665"/>
  </r>
  <r>
    <x v="196"/>
    <x v="2"/>
    <x v="1"/>
    <n v="136"/>
    <x v="1"/>
    <x v="3"/>
    <n v="0.3"/>
    <n v="0.4"/>
    <n v="3.8571428571428572"/>
    <n v="4"/>
    <n v="2"/>
    <n v="3.3333333333333335"/>
  </r>
  <r>
    <x v="197"/>
    <x v="2"/>
    <x v="1"/>
    <n v="136"/>
    <x v="1"/>
    <x v="3"/>
    <n v="0.4"/>
    <n v="0.6"/>
    <n v="3.8571428571428572"/>
    <n v="4.125"/>
    <n v="3.3333333333333335"/>
    <n v="3.8333333333333335"/>
  </r>
  <r>
    <x v="198"/>
    <x v="2"/>
    <x v="1"/>
    <n v="136"/>
    <x v="1"/>
    <x v="3"/>
    <n v="0.4"/>
    <n v="0.6"/>
    <n v="4"/>
    <n v="4.125"/>
    <n v="3.6666666666666665"/>
    <n v="3.8333333333333335"/>
  </r>
  <r>
    <x v="199"/>
    <x v="2"/>
    <x v="1"/>
    <n v="136"/>
    <x v="1"/>
    <x v="3"/>
    <n v="0.7"/>
    <n v="0.8"/>
    <n v="3.8571428571428572"/>
    <n v="5.625"/>
    <n v="5"/>
    <n v="5"/>
  </r>
  <r>
    <x v="200"/>
    <x v="0"/>
    <x v="0"/>
    <n v="112"/>
    <x v="2"/>
    <x v="0"/>
    <n v="0.3"/>
    <n v="0.3"/>
    <n v="3.625"/>
    <n v="3.25"/>
    <n v="3.6666666666666665"/>
    <n v="4.166666666666667"/>
  </r>
  <r>
    <x v="201"/>
    <x v="0"/>
    <x v="0"/>
    <n v="112"/>
    <x v="2"/>
    <x v="0"/>
    <n v="0.6"/>
    <n v="0.5"/>
    <n v="2.3333333333333335"/>
    <n v="4.125"/>
    <n v="3.8333333333333335"/>
    <n v="4.5"/>
  </r>
  <r>
    <x v="202"/>
    <x v="0"/>
    <x v="0"/>
    <n v="112"/>
    <x v="2"/>
    <x v="0"/>
    <n v="0.6"/>
    <n v="0.7"/>
    <n v="3.625"/>
    <n v="4.875"/>
    <n v="3.3333333333333335"/>
    <n v="4.166666666666667"/>
  </r>
  <r>
    <x v="203"/>
    <x v="0"/>
    <x v="0"/>
    <n v="112"/>
    <x v="2"/>
    <x v="0"/>
    <n v="0.6"/>
    <n v="0.4"/>
    <n v="4"/>
    <n v="4.875"/>
    <n v="4.5"/>
    <n v="4.5"/>
  </r>
  <r>
    <x v="204"/>
    <x v="0"/>
    <x v="0"/>
    <n v="112"/>
    <x v="2"/>
    <x v="0"/>
    <n v="0.1"/>
    <n v="0.4"/>
    <n v="4.375"/>
    <n v="5"/>
    <n v="3.5"/>
    <n v="4"/>
  </r>
  <r>
    <x v="205"/>
    <x v="0"/>
    <x v="0"/>
    <n v="112"/>
    <x v="2"/>
    <x v="0"/>
    <n v="0.4"/>
    <n v="0.6"/>
    <n v="5"/>
    <n v="5"/>
    <n v="4.666666666666667"/>
    <n v="5"/>
  </r>
  <r>
    <x v="206"/>
    <x v="0"/>
    <x v="0"/>
    <n v="112"/>
    <x v="2"/>
    <x v="0"/>
    <n v="0.4"/>
    <n v="0.5"/>
    <n v="4.375"/>
    <n v="5.375"/>
    <n v="4.666666666666667"/>
    <n v="5"/>
  </r>
  <r>
    <x v="207"/>
    <x v="0"/>
    <x v="0"/>
    <n v="112"/>
    <x v="2"/>
    <x v="0"/>
    <n v="0.2"/>
    <n v="0.2"/>
    <n v="4.25"/>
    <n v="5.5"/>
    <n v="3.8333333333333335"/>
    <n v="4.833333333333333"/>
  </r>
  <r>
    <x v="208"/>
    <x v="0"/>
    <x v="0"/>
    <n v="112"/>
    <x v="2"/>
    <x v="0"/>
    <n v="0.4"/>
    <n v="0.4"/>
    <n v="5"/>
    <n v="5.5"/>
    <n v="3.6666666666666665"/>
    <n v="4.833333333333333"/>
  </r>
  <r>
    <x v="209"/>
    <x v="0"/>
    <x v="0"/>
    <n v="112"/>
    <x v="2"/>
    <x v="0"/>
    <n v="0.5"/>
    <n v="0.5"/>
    <n v="5.25"/>
    <n v="5.5"/>
    <n v="4.833333333333333"/>
    <n v="4.5"/>
  </r>
  <r>
    <x v="210"/>
    <x v="0"/>
    <x v="0"/>
    <n v="112"/>
    <x v="2"/>
    <x v="0"/>
    <n v="0.3"/>
    <n v="0.2"/>
    <n v="2.875"/>
    <n v="5.875"/>
    <n v="3.6666666666666665"/>
    <n v="3.5"/>
  </r>
  <r>
    <x v="211"/>
    <x v="0"/>
    <x v="0"/>
    <n v="112"/>
    <x v="2"/>
    <x v="0"/>
    <n v="0.4"/>
    <n v="0.7"/>
    <n v="5.5"/>
    <n v="6"/>
    <n v="4.833333333333333"/>
    <n v="5"/>
  </r>
  <r>
    <x v="212"/>
    <x v="0"/>
    <x v="0"/>
    <n v="128"/>
    <x v="2"/>
    <x v="1"/>
    <n v="0.8"/>
    <n v="0.7"/>
    <n v="3"/>
    <n v="3.375"/>
    <n v="3.1666666666666665"/>
    <n v="3.6666666666666665"/>
  </r>
  <r>
    <x v="213"/>
    <x v="0"/>
    <x v="0"/>
    <n v="128"/>
    <x v="2"/>
    <x v="1"/>
    <n v="0.4"/>
    <n v="0.5"/>
    <n v="3"/>
    <n v="3.5"/>
    <n v="2.6666666666666665"/>
    <n v="3"/>
  </r>
  <r>
    <x v="214"/>
    <x v="0"/>
    <x v="0"/>
    <n v="128"/>
    <x v="2"/>
    <x v="1"/>
    <n v="0.6"/>
    <n v="0.6"/>
    <n v="3"/>
    <n v="3.875"/>
    <n v="2.1666666666666665"/>
    <n v="3.3333333333333335"/>
  </r>
  <r>
    <x v="215"/>
    <x v="0"/>
    <x v="0"/>
    <n v="128"/>
    <x v="2"/>
    <x v="1"/>
    <n v="0.6"/>
    <n v="0.6"/>
    <n v="3.875"/>
    <n v="4.375"/>
    <n v="4.333333333333333"/>
    <n v="2.3333333333333335"/>
  </r>
  <r>
    <x v="216"/>
    <x v="0"/>
    <x v="0"/>
    <n v="128"/>
    <x v="2"/>
    <x v="1"/>
    <n v="0.6"/>
    <n v="0.6"/>
    <n v="3.5"/>
    <n v="4.5"/>
    <n v="3.6666666666666665"/>
    <n v="3.6666666666666665"/>
  </r>
  <r>
    <x v="217"/>
    <x v="0"/>
    <x v="0"/>
    <n v="128"/>
    <x v="2"/>
    <x v="1"/>
    <n v="0.7"/>
    <n v="0.9"/>
    <n v="3.875"/>
    <n v="4.625"/>
    <n v="3.3333333333333335"/>
    <n v="3.8333333333333335"/>
  </r>
  <r>
    <x v="218"/>
    <x v="0"/>
    <x v="0"/>
    <n v="128"/>
    <x v="2"/>
    <x v="1"/>
    <n v="0.7"/>
    <n v="0.6"/>
    <n v="4.5"/>
    <n v="4.625"/>
    <n v="3"/>
    <n v="2.8333333333333335"/>
  </r>
  <r>
    <x v="219"/>
    <x v="0"/>
    <x v="0"/>
    <n v="128"/>
    <x v="2"/>
    <x v="1"/>
    <n v="0.5"/>
    <n v="0.9"/>
    <n v="4.125"/>
    <n v="5.125"/>
    <n v="4.166666666666667"/>
    <n v="4.5"/>
  </r>
  <r>
    <x v="220"/>
    <x v="0"/>
    <x v="0"/>
    <n v="128"/>
    <x v="2"/>
    <x v="1"/>
    <n v="0.7"/>
    <n v="0.6"/>
    <n v="4.2857142857142856"/>
    <n v="5.125"/>
    <n v="4.333333333333333"/>
    <n v="4.5"/>
  </r>
  <r>
    <x v="221"/>
    <x v="0"/>
    <x v="0"/>
    <n v="128"/>
    <x v="2"/>
    <x v="1"/>
    <n v="0.6"/>
    <n v="0.6"/>
    <n v="4.5"/>
    <n v="5.125"/>
    <n v="4"/>
    <n v="4.666666666666667"/>
  </r>
  <r>
    <x v="222"/>
    <x v="0"/>
    <x v="0"/>
    <n v="128"/>
    <x v="2"/>
    <x v="1"/>
    <n v="0.2"/>
    <n v="0.7"/>
    <n v="4.75"/>
    <n v="5.125"/>
    <n v="3.8333333333333335"/>
    <n v="3"/>
  </r>
  <r>
    <x v="223"/>
    <x v="0"/>
    <x v="0"/>
    <n v="128"/>
    <x v="2"/>
    <x v="1"/>
    <n v="0.3"/>
    <n v="0.2"/>
    <n v="3.375"/>
    <n v="5.5"/>
    <n v="2.5"/>
    <n v="4.333333333333333"/>
  </r>
  <r>
    <x v="224"/>
    <x v="0"/>
    <x v="0"/>
    <n v="128"/>
    <x v="2"/>
    <x v="1"/>
    <n v="0.8"/>
    <n v="0.8"/>
    <n v="3.875"/>
    <n v="5.625"/>
    <n v="4.5999999999999996"/>
    <n v="5"/>
  </r>
  <r>
    <x v="225"/>
    <x v="0"/>
    <x v="0"/>
    <n v="128"/>
    <x v="2"/>
    <x v="1"/>
    <n v="0.5"/>
    <n v="0.6"/>
    <n v="4.625"/>
    <n v="5.875"/>
    <n v="4.333333333333333"/>
    <n v="4.5999999999999996"/>
  </r>
  <r>
    <x v="226"/>
    <x v="0"/>
    <x v="0"/>
    <n v="128"/>
    <x v="2"/>
    <x v="1"/>
    <n v="0.8"/>
    <n v="0.7"/>
    <n v="4.875"/>
    <n v="6"/>
    <n v="4.2"/>
    <n v="4.833333333333333"/>
  </r>
  <r>
    <x v="227"/>
    <x v="0"/>
    <x v="1"/>
    <n v="128"/>
    <x v="2"/>
    <x v="1"/>
    <n v="0.2"/>
    <n v="0.4"/>
    <n v="2.1428571428571428"/>
    <n v="2.5"/>
    <n v="2.1666666666666665"/>
    <n v="3"/>
  </r>
  <r>
    <x v="228"/>
    <x v="1"/>
    <x v="0"/>
    <n v="177"/>
    <x v="2"/>
    <x v="0"/>
    <n v="0.3"/>
    <n v="0.2"/>
    <n v="2.875"/>
    <n v="3.2857142857142856"/>
    <n v="4"/>
    <n v="4"/>
  </r>
  <r>
    <x v="229"/>
    <x v="1"/>
    <x v="0"/>
    <n v="177"/>
    <x v="2"/>
    <x v="0"/>
    <n v="0.4"/>
    <n v="0.5"/>
    <n v="2"/>
    <n v="3.375"/>
    <n v="2.8333333333333335"/>
    <n v="3"/>
  </r>
  <r>
    <x v="230"/>
    <x v="1"/>
    <x v="0"/>
    <n v="177"/>
    <x v="2"/>
    <x v="0"/>
    <n v="0.7"/>
    <n v="0.7"/>
    <n v="3.875"/>
    <n v="3.5"/>
    <n v="4"/>
    <n v="3.8333333333333335"/>
  </r>
  <r>
    <x v="231"/>
    <x v="1"/>
    <x v="0"/>
    <n v="177"/>
    <x v="2"/>
    <x v="0"/>
    <n v="0.9"/>
    <n v="0.8"/>
    <n v="3.5"/>
    <n v="3.5714285714285716"/>
    <n v="3.8333333333333335"/>
    <n v="2.8333333333333335"/>
  </r>
  <r>
    <x v="232"/>
    <x v="1"/>
    <x v="0"/>
    <n v="177"/>
    <x v="2"/>
    <x v="0"/>
    <n v="1"/>
    <n v="0.9"/>
    <n v="3.125"/>
    <n v="4"/>
    <n v="4"/>
    <n v="4.5"/>
  </r>
  <r>
    <x v="233"/>
    <x v="1"/>
    <x v="0"/>
    <n v="177"/>
    <x v="2"/>
    <x v="0"/>
    <n v="1"/>
    <n v="0.9"/>
    <n v="3.125"/>
    <n v="4"/>
    <n v="4"/>
    <n v="4.5"/>
  </r>
  <r>
    <x v="234"/>
    <x v="1"/>
    <x v="0"/>
    <n v="177"/>
    <x v="2"/>
    <x v="0"/>
    <n v="0.7"/>
    <n v="0.6"/>
    <n v="4.25"/>
    <n v="4"/>
    <n v="3.1666666666666665"/>
    <n v="3.1666666666666665"/>
  </r>
  <r>
    <x v="235"/>
    <x v="1"/>
    <x v="0"/>
    <n v="177"/>
    <x v="2"/>
    <x v="0"/>
    <n v="0.5"/>
    <n v="0.4"/>
    <n v="4"/>
    <n v="4.125"/>
    <n v="3.3333333333333335"/>
    <n v="3.8333333333333335"/>
  </r>
  <r>
    <x v="236"/>
    <x v="1"/>
    <x v="0"/>
    <n v="177"/>
    <x v="2"/>
    <x v="0"/>
    <n v="0.6"/>
    <n v="0.4"/>
    <n v="3.25"/>
    <n v="4.75"/>
    <n v="4.166666666666667"/>
    <n v="4.666666666666667"/>
  </r>
  <r>
    <x v="237"/>
    <x v="1"/>
    <x v="0"/>
    <n v="177"/>
    <x v="2"/>
    <x v="0"/>
    <n v="0.8"/>
    <n v="0.9"/>
    <n v="4.125"/>
    <n v="4.75"/>
    <n v="3.5"/>
    <n v="3.5"/>
  </r>
  <r>
    <x v="238"/>
    <x v="1"/>
    <x v="0"/>
    <n v="177"/>
    <x v="2"/>
    <x v="0"/>
    <n v="0.8"/>
    <n v="0.6"/>
    <n v="3.75"/>
    <n v="4.8571428571428568"/>
    <n v="4"/>
    <n v="4.333333333333333"/>
  </r>
  <r>
    <x v="239"/>
    <x v="1"/>
    <x v="0"/>
    <n v="177"/>
    <x v="2"/>
    <x v="0"/>
    <n v="0.8"/>
    <n v="0.8"/>
    <n v="5"/>
    <n v="4.875"/>
    <n v="3.8333333333333335"/>
    <n v="3.6666666666666665"/>
  </r>
  <r>
    <x v="240"/>
    <x v="1"/>
    <x v="0"/>
    <n v="177"/>
    <x v="2"/>
    <x v="0"/>
    <n v="0.3"/>
    <n v="0.5"/>
    <n v="3.625"/>
    <n v="5"/>
    <n v="2.3333333333333335"/>
    <n v="2.6666666666666665"/>
  </r>
  <r>
    <x v="241"/>
    <x v="1"/>
    <x v="0"/>
    <n v="177"/>
    <x v="2"/>
    <x v="0"/>
    <n v="0.9"/>
    <n v="1"/>
    <n v="5.125"/>
    <n v="5"/>
    <n v="4.166666666666667"/>
    <n v="4.333333333333333"/>
  </r>
  <r>
    <x v="242"/>
    <x v="1"/>
    <x v="0"/>
    <n v="177"/>
    <x v="2"/>
    <x v="0"/>
    <n v="0.8"/>
    <n v="0.8"/>
    <n v="5.125"/>
    <n v="5.375"/>
    <n v="4.5"/>
    <n v="4.833333333333333"/>
  </r>
  <r>
    <x v="243"/>
    <x v="1"/>
    <x v="0"/>
    <n v="177"/>
    <x v="2"/>
    <x v="0"/>
    <n v="0.4"/>
    <n v="0.5"/>
    <n v="5.1428571428571432"/>
    <n v="5.5"/>
    <n v="4.5"/>
    <n v="4.5"/>
  </r>
  <r>
    <x v="244"/>
    <x v="1"/>
    <x v="1"/>
    <n v="177"/>
    <x v="2"/>
    <x v="0"/>
    <n v="0.6"/>
    <n v="0.6"/>
    <n v="4.125"/>
    <n v="3.375"/>
    <n v="3.6666666666666665"/>
    <n v="3.8"/>
  </r>
  <r>
    <x v="245"/>
    <x v="1"/>
    <x v="0"/>
    <n v="199"/>
    <x v="2"/>
    <x v="1"/>
    <n v="0.5"/>
    <n v="0.1"/>
    <n v="3.75"/>
    <n v="2.75"/>
    <n v="2.5"/>
    <n v="3.1666666666666665"/>
  </r>
  <r>
    <x v="246"/>
    <x v="1"/>
    <x v="0"/>
    <n v="199"/>
    <x v="2"/>
    <x v="1"/>
    <n v="0.5"/>
    <n v="0.9"/>
    <n v="3.1428571428571428"/>
    <n v="3.5"/>
    <n v="2.6666666666666665"/>
    <n v="3.2"/>
  </r>
  <r>
    <x v="247"/>
    <x v="1"/>
    <x v="0"/>
    <n v="199"/>
    <x v="2"/>
    <x v="1"/>
    <n v="0.6"/>
    <n v="0.7"/>
    <n v="3.25"/>
    <n v="3.625"/>
    <n v="5"/>
    <n v="4.666666666666667"/>
  </r>
  <r>
    <x v="248"/>
    <x v="1"/>
    <x v="0"/>
    <n v="199"/>
    <x v="2"/>
    <x v="1"/>
    <n v="1"/>
    <n v="0.9"/>
    <n v="3.375"/>
    <n v="4.125"/>
    <n v="4.833333333333333"/>
    <n v="5"/>
  </r>
  <r>
    <x v="249"/>
    <x v="1"/>
    <x v="0"/>
    <n v="199"/>
    <x v="2"/>
    <x v="1"/>
    <n v="0.5"/>
    <n v="0.7"/>
    <n v="4.625"/>
    <n v="4.25"/>
    <n v="4.333333333333333"/>
    <n v="3.6666666666666665"/>
  </r>
  <r>
    <x v="250"/>
    <x v="1"/>
    <x v="0"/>
    <n v="199"/>
    <x v="2"/>
    <x v="1"/>
    <n v="0.7"/>
    <n v="0.7"/>
    <n v="4"/>
    <n v="4.375"/>
    <n v="2.3333333333333335"/>
    <n v="2.6666666666666665"/>
  </r>
  <r>
    <x v="251"/>
    <x v="1"/>
    <x v="0"/>
    <n v="199"/>
    <x v="2"/>
    <x v="1"/>
    <n v="0.6"/>
    <n v="0.3"/>
    <n v="4"/>
    <n v="4.5"/>
    <n v="4.666666666666667"/>
    <n v="4.833333333333333"/>
  </r>
  <r>
    <x v="252"/>
    <x v="1"/>
    <x v="0"/>
    <n v="199"/>
    <x v="2"/>
    <x v="1"/>
    <n v="0.6"/>
    <n v="0.9"/>
    <n v="4"/>
    <n v="4.625"/>
    <n v="4.833333333333333"/>
    <n v="5"/>
  </r>
  <r>
    <x v="253"/>
    <x v="1"/>
    <x v="0"/>
    <n v="199"/>
    <x v="2"/>
    <x v="1"/>
    <n v="0.8"/>
    <n v="0.8"/>
    <n v="4.75"/>
    <n v="4.625"/>
    <n v="5"/>
    <n v="4"/>
  </r>
  <r>
    <x v="254"/>
    <x v="1"/>
    <x v="0"/>
    <n v="199"/>
    <x v="2"/>
    <x v="1"/>
    <n v="0.5"/>
    <n v="0.8"/>
    <n v="4.375"/>
    <n v="4.875"/>
    <n v="4.5"/>
    <n v="4.5999999999999996"/>
  </r>
  <r>
    <x v="255"/>
    <x v="1"/>
    <x v="0"/>
    <n v="199"/>
    <x v="2"/>
    <x v="1"/>
    <n v="0.4"/>
    <n v="0.3"/>
    <n v="5.375"/>
    <n v="5.625"/>
    <n v="4.833333333333333"/>
    <n v="5"/>
  </r>
  <r>
    <x v="256"/>
    <x v="2"/>
    <x v="0"/>
    <n v="166"/>
    <x v="2"/>
    <x v="0"/>
    <n v="0.6"/>
    <n v="0.7"/>
    <n v="3.4285714285714284"/>
    <n v="3"/>
    <n v="4.166666666666667"/>
    <n v="4.166666666666667"/>
  </r>
  <r>
    <x v="257"/>
    <x v="2"/>
    <x v="0"/>
    <n v="166"/>
    <x v="2"/>
    <x v="0"/>
    <n v="0.3"/>
    <n v="0.2"/>
    <n v="3.25"/>
    <n v="3.2857142857142856"/>
    <n v="4.5"/>
    <n v="4.5"/>
  </r>
  <r>
    <x v="258"/>
    <x v="2"/>
    <x v="0"/>
    <n v="166"/>
    <x v="2"/>
    <x v="0"/>
    <n v="0.1"/>
    <n v="0.2"/>
    <n v="3.875"/>
    <n v="3.4285714285714284"/>
    <n v="2.8333333333333335"/>
    <n v="3"/>
  </r>
  <r>
    <x v="259"/>
    <x v="2"/>
    <x v="0"/>
    <n v="166"/>
    <x v="2"/>
    <x v="0"/>
    <n v="0.5"/>
    <n v="0.4"/>
    <n v="4.5"/>
    <n v="3.5"/>
    <n v="4.166666666666667"/>
    <n v="3.3333333333333335"/>
  </r>
  <r>
    <x v="260"/>
    <x v="2"/>
    <x v="0"/>
    <n v="166"/>
    <x v="2"/>
    <x v="0"/>
    <n v="0.4"/>
    <n v="0.3"/>
    <n v="4.4285714285714288"/>
    <n v="3.875"/>
    <n v="3.8333333333333335"/>
    <n v="4.5"/>
  </r>
  <r>
    <x v="261"/>
    <x v="2"/>
    <x v="0"/>
    <n v="166"/>
    <x v="2"/>
    <x v="0"/>
    <n v="0.6"/>
    <n v="0.6"/>
    <n v="4.7142857142857144"/>
    <n v="3.875"/>
    <n v="4.166666666666667"/>
    <n v="4.5"/>
  </r>
  <r>
    <x v="262"/>
    <x v="2"/>
    <x v="0"/>
    <n v="166"/>
    <x v="2"/>
    <x v="0"/>
    <n v="0.4"/>
    <n v="0.7"/>
    <n v="3.7142857142857144"/>
    <n v="4.5"/>
    <n v="4.166666666666667"/>
    <n v="3.8"/>
  </r>
  <r>
    <x v="263"/>
    <x v="2"/>
    <x v="0"/>
    <n v="166"/>
    <x v="2"/>
    <x v="0"/>
    <n v="0.8"/>
    <n v="0.9"/>
    <n v="4.625"/>
    <n v="4.5"/>
    <n v="3.8333333333333335"/>
    <n v="3.8333333333333335"/>
  </r>
  <r>
    <x v="264"/>
    <x v="2"/>
    <x v="0"/>
    <n v="166"/>
    <x v="2"/>
    <x v="0"/>
    <n v="0.5"/>
    <n v="0.6"/>
    <n v="4.375"/>
    <n v="4.7142857142857144"/>
    <n v="3.3333333333333335"/>
    <n v="3.5"/>
  </r>
  <r>
    <x v="265"/>
    <x v="2"/>
    <x v="0"/>
    <n v="166"/>
    <x v="2"/>
    <x v="0"/>
    <n v="0.3"/>
    <n v="0.6"/>
    <n v="4.4285714285714288"/>
    <n v="4.75"/>
    <n v="4.166666666666667"/>
    <n v="4.666666666666667"/>
  </r>
  <r>
    <x v="266"/>
    <x v="2"/>
    <x v="0"/>
    <n v="166"/>
    <x v="2"/>
    <x v="0"/>
    <n v="0.6"/>
    <n v="0.7"/>
    <n v="4.625"/>
    <n v="4.75"/>
    <n v="4.666666666666667"/>
    <n v="3.5"/>
  </r>
  <r>
    <x v="267"/>
    <x v="2"/>
    <x v="0"/>
    <n v="166"/>
    <x v="2"/>
    <x v="0"/>
    <n v="0.9"/>
    <n v="0.7"/>
    <n v="4"/>
    <n v="4.875"/>
    <n v="3.3333333333333335"/>
    <n v="4.166666666666667"/>
  </r>
  <r>
    <x v="268"/>
    <x v="2"/>
    <x v="0"/>
    <n v="166"/>
    <x v="2"/>
    <x v="0"/>
    <n v="0.6"/>
    <n v="0.7"/>
    <n v="3.8571428571428572"/>
    <n v="5.25"/>
    <n v="3.3333333333333335"/>
    <n v="2.8333333333333335"/>
  </r>
  <r>
    <x v="269"/>
    <x v="2"/>
    <x v="0"/>
    <n v="166"/>
    <x v="2"/>
    <x v="0"/>
    <n v="0.5"/>
    <n v="0.4"/>
    <n v="4.75"/>
    <n v="5.375"/>
    <n v="3.8333333333333335"/>
    <n v="2.2000000000000002"/>
  </r>
  <r>
    <x v="270"/>
    <x v="2"/>
    <x v="0"/>
    <n v="180"/>
    <x v="2"/>
    <x v="1"/>
    <n v="0.6"/>
    <n v="0.6"/>
    <n v="3.7142857142857144"/>
    <n v="3.625"/>
    <n v="4.5"/>
    <n v="4.333333333333333"/>
  </r>
  <r>
    <x v="271"/>
    <x v="2"/>
    <x v="0"/>
    <n v="180"/>
    <x v="2"/>
    <x v="1"/>
    <n v="0.5"/>
    <n v="0.5"/>
    <n v="4.25"/>
    <n v="3.875"/>
    <n v="4.166666666666667"/>
    <n v="4.833333333333333"/>
  </r>
  <r>
    <x v="272"/>
    <x v="2"/>
    <x v="0"/>
    <n v="180"/>
    <x v="2"/>
    <x v="1"/>
    <n v="0.4"/>
    <n v="0.5"/>
    <n v="4.375"/>
    <n v="3.875"/>
    <n v="3.8333333333333335"/>
    <n v="3.1666666666666665"/>
  </r>
  <r>
    <x v="273"/>
    <x v="2"/>
    <x v="0"/>
    <n v="180"/>
    <x v="2"/>
    <x v="1"/>
    <n v="0.7"/>
    <n v="0.7"/>
    <n v="3.875"/>
    <n v="4.125"/>
    <n v="3.5"/>
    <n v="4.166666666666667"/>
  </r>
  <r>
    <x v="274"/>
    <x v="2"/>
    <x v="0"/>
    <n v="180"/>
    <x v="2"/>
    <x v="1"/>
    <n v="0.5"/>
    <n v="0.3"/>
    <n v="3.5"/>
    <n v="4.1428571428571432"/>
    <n v="3.6666666666666665"/>
    <n v="3.8333333333333335"/>
  </r>
  <r>
    <x v="275"/>
    <x v="2"/>
    <x v="0"/>
    <n v="180"/>
    <x v="2"/>
    <x v="1"/>
    <n v="0.7"/>
    <n v="0.7"/>
    <n v="3.875"/>
    <n v="4.25"/>
    <n v="3.8333333333333335"/>
    <n v="3.6666666666666665"/>
  </r>
  <r>
    <x v="276"/>
    <x v="2"/>
    <x v="0"/>
    <n v="180"/>
    <x v="2"/>
    <x v="1"/>
    <n v="0.8"/>
    <n v="0.9"/>
    <n v="4.7142857142857144"/>
    <n v="4.25"/>
    <n v="4.833333333333333"/>
    <n v="3.3333333333333335"/>
  </r>
  <r>
    <x v="277"/>
    <x v="2"/>
    <x v="0"/>
    <n v="180"/>
    <x v="2"/>
    <x v="1"/>
    <n v="0.8"/>
    <n v="0.4"/>
    <n v="4.8571428571428568"/>
    <n v="4.25"/>
    <n v="3.8333333333333335"/>
    <n v="4.833333333333333"/>
  </r>
  <r>
    <x v="278"/>
    <x v="2"/>
    <x v="0"/>
    <n v="180"/>
    <x v="2"/>
    <x v="1"/>
    <n v="0.5"/>
    <n v="0.5"/>
    <n v="4.25"/>
    <n v="4.5"/>
    <n v="3.5"/>
    <n v="3"/>
  </r>
  <r>
    <x v="279"/>
    <x v="2"/>
    <x v="0"/>
    <n v="180"/>
    <x v="2"/>
    <x v="1"/>
    <n v="0.6"/>
    <n v="0.7"/>
    <n v="5"/>
    <n v="4.5714285714285712"/>
    <n v="4.5"/>
    <n v="4.666666666666667"/>
  </r>
  <r>
    <x v="280"/>
    <x v="2"/>
    <x v="0"/>
    <n v="180"/>
    <x v="2"/>
    <x v="1"/>
    <n v="0.6"/>
    <n v="0.7"/>
    <n v="5"/>
    <n v="4.5714285714285712"/>
    <n v="4.333333333333333"/>
    <n v="4.666666666666667"/>
  </r>
  <r>
    <x v="281"/>
    <x v="2"/>
    <x v="0"/>
    <n v="180"/>
    <x v="2"/>
    <x v="1"/>
    <n v="0.5"/>
    <n v="0.7"/>
    <n v="4.25"/>
    <n v="4.8571428571428568"/>
    <n v="3.5"/>
    <n v="4"/>
  </r>
  <r>
    <x v="282"/>
    <x v="2"/>
    <x v="0"/>
    <n v="180"/>
    <x v="2"/>
    <x v="1"/>
    <n v="0.8"/>
    <n v="0.7"/>
    <n v="5.25"/>
    <n v="5.125"/>
    <n v="4.833333333333333"/>
    <n v="4.833333333333333"/>
  </r>
  <r>
    <x v="283"/>
    <x v="2"/>
    <x v="0"/>
    <n v="180"/>
    <x v="2"/>
    <x v="1"/>
    <n v="0.6"/>
    <n v="0.7"/>
    <n v="4.75"/>
    <n v="5.375"/>
    <n v="4.5"/>
    <n v="5"/>
  </r>
  <r>
    <x v="284"/>
    <x v="0"/>
    <x v="0"/>
    <n v="166"/>
    <x v="3"/>
    <x v="0"/>
    <n v="0.6"/>
    <n v="0.6"/>
    <n v="1.875"/>
    <n v="4.125"/>
    <n v="2"/>
    <n v="3.3333333333333335"/>
  </r>
  <r>
    <x v="285"/>
    <x v="0"/>
    <x v="0"/>
    <n v="166"/>
    <x v="3"/>
    <x v="0"/>
    <n v="0.7"/>
    <n v="0.9"/>
    <n v="4"/>
    <n v="5"/>
    <n v="4.833333333333333"/>
    <n v="4.333333333333333"/>
  </r>
  <r>
    <x v="286"/>
    <x v="0"/>
    <x v="0"/>
    <n v="166"/>
    <x v="3"/>
    <x v="0"/>
    <n v="0.3"/>
    <n v="0.5"/>
    <n v="4.5"/>
    <n v="5.75"/>
    <n v="4.666666666666667"/>
    <n v="4.833333333333333"/>
  </r>
  <r>
    <x v="287"/>
    <x v="0"/>
    <x v="0"/>
    <n v="153"/>
    <x v="3"/>
    <x v="1"/>
    <n v="0.9"/>
    <n v="0.8"/>
    <n v="4.625"/>
    <n v="4.5"/>
    <n v="5"/>
    <n v="3.6666666666666665"/>
  </r>
  <r>
    <x v="288"/>
    <x v="0"/>
    <x v="0"/>
    <n v="153"/>
    <x v="3"/>
    <x v="1"/>
    <n v="0.8"/>
    <n v="0.6"/>
    <n v="6"/>
    <n v="4.5"/>
    <n v="5"/>
    <n v="3.3333333333333335"/>
  </r>
  <r>
    <x v="289"/>
    <x v="0"/>
    <x v="0"/>
    <n v="153"/>
    <x v="3"/>
    <x v="1"/>
    <n v="0.6"/>
    <n v="0.7"/>
    <n v="3.75"/>
    <n v="5.5"/>
    <n v="4.5"/>
    <n v="5"/>
  </r>
  <r>
    <x v="290"/>
    <x v="0"/>
    <x v="0"/>
    <n v="153"/>
    <x v="3"/>
    <x v="1"/>
    <n v="0.8"/>
    <n v="0.8"/>
    <n v="4"/>
    <n v="5.75"/>
    <n v="3.3333333333333335"/>
    <n v="4.666666666666667"/>
  </r>
  <r>
    <x v="291"/>
    <x v="0"/>
    <x v="1"/>
    <n v="153"/>
    <x v="3"/>
    <x v="1"/>
    <n v="0.6"/>
    <n v="0.6"/>
    <n v="6"/>
    <n v="4.5"/>
    <n v="4.833333333333333"/>
    <n v="4.333333333333333"/>
  </r>
  <r>
    <x v="292"/>
    <x v="0"/>
    <x v="1"/>
    <n v="153"/>
    <x v="3"/>
    <x v="1"/>
    <n v="0.7"/>
    <n v="0.9"/>
    <n v="3.875"/>
    <n v="4.875"/>
    <n v="3.8333333333333335"/>
    <n v="4.333333333333333"/>
  </r>
  <r>
    <x v="293"/>
    <x v="0"/>
    <x v="1"/>
    <n v="153"/>
    <x v="3"/>
    <x v="1"/>
    <n v="0.7"/>
    <n v="0.6"/>
    <n v="5.125"/>
    <n v="5.25"/>
    <n v="5"/>
    <n v="4.5"/>
  </r>
  <r>
    <x v="294"/>
    <x v="0"/>
    <x v="1"/>
    <n v="153"/>
    <x v="3"/>
    <x v="1"/>
    <n v="0.6"/>
    <n v="0.6"/>
    <n v="5.25"/>
    <n v="5.75"/>
    <n v="4.833333333333333"/>
    <n v="4.5"/>
  </r>
  <r>
    <x v="295"/>
    <x v="0"/>
    <x v="1"/>
    <n v="153"/>
    <x v="3"/>
    <x v="1"/>
    <n v="0.4"/>
    <n v="0.6"/>
    <n v="5.125"/>
    <n v="5.875"/>
    <n v="4.333333333333333"/>
    <n v="4.833333333333333"/>
  </r>
  <r>
    <x v="296"/>
    <x v="0"/>
    <x v="1"/>
    <n v="153"/>
    <x v="3"/>
    <x v="1"/>
    <n v="0.8"/>
    <n v="0.9"/>
    <n v="4.375"/>
    <n v="6"/>
    <n v="4.833333333333333"/>
    <n v="5"/>
  </r>
  <r>
    <x v="297"/>
    <x v="1"/>
    <x v="0"/>
    <n v="172"/>
    <x v="3"/>
    <x v="0"/>
    <n v="0.8"/>
    <n v="0.6"/>
    <n v="3.5"/>
    <n v="3.75"/>
    <n v="3.3333333333333335"/>
    <n v="3.6666666666666665"/>
  </r>
  <r>
    <x v="298"/>
    <x v="1"/>
    <x v="0"/>
    <n v="172"/>
    <x v="3"/>
    <x v="0"/>
    <n v="0.3"/>
    <n v="0.3"/>
    <n v="3.4285714285714284"/>
    <n v="4.75"/>
    <n v="3.5"/>
    <n v="4.833333333333333"/>
  </r>
  <r>
    <x v="299"/>
    <x v="1"/>
    <x v="1"/>
    <n v="172"/>
    <x v="3"/>
    <x v="0"/>
    <n v="0.5"/>
    <n v="0.7"/>
    <n v="2.75"/>
    <n v="2.625"/>
    <n v="3.5"/>
    <n v="3"/>
  </r>
  <r>
    <x v="300"/>
    <x v="1"/>
    <x v="1"/>
    <n v="172"/>
    <x v="3"/>
    <x v="0"/>
    <n v="0.6"/>
    <n v="0.3"/>
    <n v="3.125"/>
    <n v="2.875"/>
    <n v="3.6666666666666665"/>
    <n v="3.5"/>
  </r>
  <r>
    <x v="301"/>
    <x v="1"/>
    <x v="1"/>
    <n v="172"/>
    <x v="3"/>
    <x v="0"/>
    <n v="0.6"/>
    <n v="0.7"/>
    <n v="3.4285714285714284"/>
    <n v="3.8571428571428572"/>
    <n v="3.3333333333333335"/>
    <n v="3.5"/>
  </r>
  <r>
    <x v="302"/>
    <x v="1"/>
    <x v="1"/>
    <n v="172"/>
    <x v="3"/>
    <x v="0"/>
    <n v="0.4"/>
    <n v="0.3"/>
    <n v="3.5714285714285716"/>
    <n v="4.125"/>
    <n v="4.666666666666667"/>
    <n v="5"/>
  </r>
  <r>
    <x v="303"/>
    <x v="1"/>
    <x v="1"/>
    <n v="172"/>
    <x v="3"/>
    <x v="0"/>
    <n v="0.3"/>
    <n v="0.2"/>
    <n v="3.875"/>
    <n v="4.25"/>
    <n v="3.8333333333333335"/>
    <n v="4.166666666666667"/>
  </r>
  <r>
    <x v="304"/>
    <x v="1"/>
    <x v="1"/>
    <n v="172"/>
    <x v="3"/>
    <x v="0"/>
    <n v="0.9"/>
    <n v="0.9"/>
    <n v="4.4285714285714288"/>
    <n v="4.625"/>
    <n v="3.6666666666666665"/>
    <n v="4.166666666666667"/>
  </r>
  <r>
    <x v="305"/>
    <x v="1"/>
    <x v="1"/>
    <n v="172"/>
    <x v="3"/>
    <x v="0"/>
    <n v="0.7"/>
    <n v="0.9"/>
    <n v="4.75"/>
    <n v="4.625"/>
    <n v="4.166666666666667"/>
    <n v="4.333333333333333"/>
  </r>
  <r>
    <x v="306"/>
    <x v="1"/>
    <x v="1"/>
    <n v="172"/>
    <x v="3"/>
    <x v="0"/>
    <n v="0.4"/>
    <n v="0.4"/>
    <n v="4.375"/>
    <n v="5.125"/>
    <n v="3.6666666666666665"/>
    <n v="4"/>
  </r>
  <r>
    <x v="307"/>
    <x v="1"/>
    <x v="0"/>
    <n v="135"/>
    <x v="3"/>
    <x v="1"/>
    <n v="0.9"/>
    <n v="0.9"/>
    <n v="4"/>
    <n v="4.375"/>
    <n v="3.6666666666666665"/>
    <n v="3.3333333333333335"/>
  </r>
  <r>
    <x v="308"/>
    <x v="1"/>
    <x v="1"/>
    <n v="135"/>
    <x v="3"/>
    <x v="1"/>
    <n v="0.6"/>
    <n v="0.8"/>
    <n v="4"/>
    <n v="4.375"/>
    <n v="4.666666666666667"/>
    <n v="4.5"/>
  </r>
  <r>
    <x v="309"/>
    <x v="1"/>
    <x v="1"/>
    <n v="135"/>
    <x v="3"/>
    <x v="1"/>
    <n v="0.9"/>
    <n v="0.8"/>
    <n v="4.5"/>
    <n v="4.5"/>
    <n v="4"/>
    <n v="3.8333333333333335"/>
  </r>
  <r>
    <x v="310"/>
    <x v="1"/>
    <x v="1"/>
    <n v="135"/>
    <x v="3"/>
    <x v="1"/>
    <n v="0.8"/>
    <n v="0.9"/>
    <n v="4.625"/>
    <n v="4.625"/>
    <n v="4.166666666666667"/>
    <n v="4.5"/>
  </r>
  <r>
    <x v="311"/>
    <x v="1"/>
    <x v="1"/>
    <n v="135"/>
    <x v="3"/>
    <x v="1"/>
    <n v="0.7"/>
    <n v="0.8"/>
    <n v="4.75"/>
    <n v="4.625"/>
    <n v="4.666666666666667"/>
    <n v="4.333333333333333"/>
  </r>
  <r>
    <x v="312"/>
    <x v="1"/>
    <x v="1"/>
    <n v="135"/>
    <x v="3"/>
    <x v="1"/>
    <n v="0.7"/>
    <n v="0.8"/>
    <n v="4.625"/>
    <n v="5"/>
    <n v="4.5"/>
    <n v="4.666666666666667"/>
  </r>
  <r>
    <x v="313"/>
    <x v="1"/>
    <x v="1"/>
    <n v="135"/>
    <x v="3"/>
    <x v="1"/>
    <n v="0.7"/>
    <n v="0.6"/>
    <n v="5.125"/>
    <n v="5.5"/>
    <n v="4.666666666666667"/>
    <n v="4.833333333333333"/>
  </r>
  <r>
    <x v="314"/>
    <x v="2"/>
    <x v="0"/>
    <n v="126"/>
    <x v="3"/>
    <x v="0"/>
    <n v="0.6"/>
    <n v="0.4"/>
    <n v="4"/>
    <n v="4"/>
    <n v="3.2"/>
    <n v="4"/>
  </r>
  <r>
    <x v="315"/>
    <x v="2"/>
    <x v="0"/>
    <n v="126"/>
    <x v="3"/>
    <x v="0"/>
    <n v="0.6"/>
    <n v="0.9"/>
    <n v="4.625"/>
    <n v="4.625"/>
    <n v="5"/>
    <n v="4.5"/>
  </r>
  <r>
    <x v="316"/>
    <x v="2"/>
    <x v="0"/>
    <n v="126"/>
    <x v="3"/>
    <x v="0"/>
    <n v="0.7"/>
    <n v="0.8"/>
    <n v="3.25"/>
    <n v="4.8571428571428568"/>
    <n v="3"/>
    <n v="4.4000000000000004"/>
  </r>
  <r>
    <x v="317"/>
    <x v="2"/>
    <x v="0"/>
    <n v="126"/>
    <x v="3"/>
    <x v="0"/>
    <n v="0.6"/>
    <n v="0.8"/>
    <n v="4.625"/>
    <n v="4.875"/>
    <n v="4.666666666666667"/>
    <n v="5"/>
  </r>
  <r>
    <x v="318"/>
    <x v="2"/>
    <x v="0"/>
    <n v="126"/>
    <x v="3"/>
    <x v="0"/>
    <n v="0.5"/>
    <n v="0.6"/>
    <n v="5"/>
    <n v="5.25"/>
    <n v="4.833333333333333"/>
    <n v="4.333333333333333"/>
  </r>
  <r>
    <x v="319"/>
    <x v="2"/>
    <x v="1"/>
    <n v="126"/>
    <x v="3"/>
    <x v="0"/>
    <n v="0.3"/>
    <n v="0.3"/>
    <n v="3"/>
    <n v="2.125"/>
    <n v="3.1666666666666665"/>
    <n v="1.6666666666666667"/>
  </r>
  <r>
    <x v="320"/>
    <x v="2"/>
    <x v="1"/>
    <n v="126"/>
    <x v="3"/>
    <x v="0"/>
    <n v="0.7"/>
    <n v="0.5"/>
    <n v="2.25"/>
    <n v="3"/>
    <n v="4.833333333333333"/>
    <n v="5"/>
  </r>
  <r>
    <x v="321"/>
    <x v="2"/>
    <x v="1"/>
    <n v="126"/>
    <x v="3"/>
    <x v="0"/>
    <n v="0.5"/>
    <n v="0.5"/>
    <n v="4.1428571428571432"/>
    <n v="3.625"/>
    <n v="3.6666666666666665"/>
    <n v="4.166666666666667"/>
  </r>
  <r>
    <x v="322"/>
    <x v="2"/>
    <x v="1"/>
    <n v="126"/>
    <x v="3"/>
    <x v="0"/>
    <n v="0.7"/>
    <n v="0.6"/>
    <n v="4.375"/>
    <n v="3.875"/>
    <n v="3.5"/>
    <n v="3.8333333333333335"/>
  </r>
  <r>
    <x v="323"/>
    <x v="2"/>
    <x v="1"/>
    <n v="126"/>
    <x v="3"/>
    <x v="0"/>
    <n v="0.5"/>
    <n v="0.7"/>
    <n v="4"/>
    <n v="4.375"/>
    <n v="3.8333333333333335"/>
    <n v="4.166666666666667"/>
  </r>
  <r>
    <x v="324"/>
    <x v="2"/>
    <x v="1"/>
    <n v="126"/>
    <x v="3"/>
    <x v="0"/>
    <n v="0.6"/>
    <n v="0.6"/>
    <n v="5.25"/>
    <n v="5.125"/>
    <n v="5"/>
    <n v="5"/>
  </r>
  <r>
    <x v="325"/>
    <x v="2"/>
    <x v="1"/>
    <n v="126"/>
    <x v="3"/>
    <x v="0"/>
    <n v="0.7"/>
    <n v="0.8"/>
    <n v="4.625"/>
    <n v="5.875"/>
    <n v="5"/>
    <n v="5"/>
  </r>
  <r>
    <x v="326"/>
    <x v="2"/>
    <x v="0"/>
    <n v="127"/>
    <x v="3"/>
    <x v="1"/>
    <n v="0.7"/>
    <n v="0.7"/>
    <n v="3.875"/>
    <n v="4"/>
    <n v="3.1666666666666665"/>
    <n v="3.3333333333333335"/>
  </r>
  <r>
    <x v="327"/>
    <x v="2"/>
    <x v="0"/>
    <n v="127"/>
    <x v="3"/>
    <x v="1"/>
    <n v="0.8"/>
    <n v="0.9"/>
    <n v="3.875"/>
    <n v="4"/>
    <n v="3.1666666666666665"/>
    <n v="3.1666666666666665"/>
  </r>
  <r>
    <x v="328"/>
    <x v="2"/>
    <x v="0"/>
    <n v="127"/>
    <x v="3"/>
    <x v="1"/>
    <n v="0.4"/>
    <n v="0.5"/>
    <n v="3.25"/>
    <n v="4.5"/>
    <n v="4"/>
    <n v="3.8333333333333335"/>
  </r>
  <r>
    <x v="329"/>
    <x v="2"/>
    <x v="0"/>
    <n v="127"/>
    <x v="3"/>
    <x v="1"/>
    <n v="0.6"/>
    <n v="0.4"/>
    <n v="4.5"/>
    <n v="4.625"/>
    <n v="3"/>
    <n v="3.3333333333333335"/>
  </r>
  <r>
    <x v="330"/>
    <x v="2"/>
    <x v="0"/>
    <n v="127"/>
    <x v="3"/>
    <x v="1"/>
    <n v="0.7"/>
    <n v="0.8"/>
    <n v="3.8571428571428572"/>
    <n v="5.5"/>
    <n v="3.5"/>
    <n v="4.166666666666667"/>
  </r>
  <r>
    <x v="331"/>
    <x v="2"/>
    <x v="1"/>
    <n v="127"/>
    <x v="3"/>
    <x v="1"/>
    <n v="0.3"/>
    <n v="0.6"/>
    <n v="3.4285714285714284"/>
    <n v="3.5714285714285716"/>
    <n v="3.1666666666666665"/>
    <n v="3.16666666666666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n v="124"/>
    <x v="0"/>
    <x v="0"/>
    <x v="0"/>
    <x v="0"/>
    <x v="0"/>
    <x v="0"/>
    <x v="0"/>
    <x v="0"/>
    <x v="0"/>
  </r>
  <r>
    <x v="0"/>
    <n v="190"/>
    <x v="0"/>
    <x v="0"/>
    <x v="0"/>
    <x v="0"/>
    <x v="0"/>
    <x v="0"/>
    <x v="0"/>
    <x v="1"/>
    <x v="1"/>
  </r>
  <r>
    <x v="0"/>
    <n v="109"/>
    <x v="0"/>
    <x v="0"/>
    <x v="1"/>
    <x v="0"/>
    <x v="0"/>
    <x v="1"/>
    <x v="1"/>
    <x v="2"/>
    <x v="2"/>
  </r>
  <r>
    <x v="0"/>
    <n v="146"/>
    <x v="0"/>
    <x v="1"/>
    <x v="0"/>
    <x v="0"/>
    <x v="1"/>
    <x v="0"/>
    <x v="0"/>
    <x v="3"/>
    <x v="3"/>
  </r>
  <r>
    <x v="0"/>
    <n v="112"/>
    <x v="1"/>
    <x v="0"/>
    <x v="0"/>
    <x v="0"/>
    <x v="1"/>
    <x v="0"/>
    <x v="0"/>
    <x v="3"/>
    <x v="4"/>
  </r>
  <r>
    <x v="0"/>
    <n v="166"/>
    <x v="1"/>
    <x v="0"/>
    <x v="0"/>
    <x v="0"/>
    <x v="1"/>
    <x v="0"/>
    <x v="0"/>
    <x v="3"/>
    <x v="5"/>
  </r>
  <r>
    <x v="0"/>
    <n v="177"/>
    <x v="1"/>
    <x v="0"/>
    <x v="0"/>
    <x v="0"/>
    <x v="1"/>
    <x v="0"/>
    <x v="0"/>
    <x v="4"/>
    <x v="6"/>
  </r>
  <r>
    <x v="0"/>
    <n v="180"/>
    <x v="1"/>
    <x v="0"/>
    <x v="0"/>
    <x v="0"/>
    <x v="1"/>
    <x v="0"/>
    <x v="0"/>
    <x v="5"/>
    <x v="7"/>
  </r>
  <r>
    <x v="0"/>
    <n v="199"/>
    <x v="1"/>
    <x v="0"/>
    <x v="0"/>
    <x v="0"/>
    <x v="1"/>
    <x v="0"/>
    <x v="0"/>
    <x v="6"/>
    <x v="8"/>
  </r>
  <r>
    <x v="0"/>
    <n v="172"/>
    <x v="2"/>
    <x v="0"/>
    <x v="0"/>
    <x v="0"/>
    <x v="1"/>
    <x v="0"/>
    <x v="0"/>
    <x v="7"/>
    <x v="9"/>
  </r>
  <r>
    <x v="0"/>
    <n v="126"/>
    <x v="2"/>
    <x v="0"/>
    <x v="1"/>
    <x v="0"/>
    <x v="0"/>
    <x v="1"/>
    <x v="1"/>
    <x v="7"/>
    <x v="2"/>
  </r>
  <r>
    <x v="0"/>
    <n v="166"/>
    <x v="2"/>
    <x v="1"/>
    <x v="1"/>
    <x v="1"/>
    <x v="0"/>
    <x v="1"/>
    <x v="1"/>
    <x v="8"/>
    <x v="10"/>
  </r>
  <r>
    <x v="0"/>
    <n v="135"/>
    <x v="2"/>
    <x v="0"/>
    <x v="0"/>
    <x v="0"/>
    <x v="1"/>
    <x v="0"/>
    <x v="0"/>
    <x v="9"/>
    <x v="11"/>
  </r>
  <r>
    <x v="0"/>
    <n v="127"/>
    <x v="2"/>
    <x v="0"/>
    <x v="0"/>
    <x v="0"/>
    <x v="0"/>
    <x v="0"/>
    <x v="0"/>
    <x v="10"/>
    <x v="12"/>
  </r>
  <r>
    <x v="0"/>
    <n v="141"/>
    <x v="3"/>
    <x v="1"/>
    <x v="1"/>
    <x v="0"/>
    <x v="0"/>
    <x v="1"/>
    <x v="1"/>
    <x v="2"/>
    <x v="7"/>
  </r>
  <r>
    <x v="0"/>
    <n v="173"/>
    <x v="3"/>
    <x v="0"/>
    <x v="0"/>
    <x v="0"/>
    <x v="0"/>
    <x v="1"/>
    <x v="0"/>
    <x v="11"/>
    <x v="10"/>
  </r>
  <r>
    <x v="0"/>
    <n v="140"/>
    <x v="3"/>
    <x v="1"/>
    <x v="1"/>
    <x v="0"/>
    <x v="0"/>
    <x v="1"/>
    <x v="1"/>
    <x v="12"/>
    <x v="13"/>
  </r>
  <r>
    <x v="0"/>
    <n v="179"/>
    <x v="3"/>
    <x v="1"/>
    <x v="0"/>
    <x v="0"/>
    <x v="1"/>
    <x v="0"/>
    <x v="0"/>
    <x v="13"/>
    <x v="14"/>
  </r>
  <r>
    <x v="0"/>
    <n v="136"/>
    <x v="3"/>
    <x v="0"/>
    <x v="0"/>
    <x v="0"/>
    <x v="1"/>
    <x v="0"/>
    <x v="0"/>
    <x v="14"/>
    <x v="5"/>
  </r>
  <r>
    <x v="1"/>
    <n v="124"/>
    <x v="0"/>
    <x v="0"/>
    <x v="0"/>
    <x v="0"/>
    <x v="1"/>
    <x v="0"/>
    <x v="0"/>
    <x v="15"/>
    <x v="15"/>
  </r>
  <r>
    <x v="1"/>
    <n v="190"/>
    <x v="0"/>
    <x v="0"/>
    <x v="0"/>
    <x v="0"/>
    <x v="0"/>
    <x v="0"/>
    <x v="0"/>
    <x v="16"/>
    <x v="16"/>
  </r>
  <r>
    <x v="1"/>
    <n v="109"/>
    <x v="0"/>
    <x v="0"/>
    <x v="0"/>
    <x v="0"/>
    <x v="1"/>
    <x v="0"/>
    <x v="0"/>
    <x v="16"/>
    <x v="17"/>
  </r>
  <r>
    <x v="1"/>
    <n v="146"/>
    <x v="0"/>
    <x v="0"/>
    <x v="0"/>
    <x v="0"/>
    <x v="1"/>
    <x v="0"/>
    <x v="0"/>
    <x v="17"/>
    <x v="18"/>
  </r>
  <r>
    <x v="1"/>
    <n v="150"/>
    <x v="0"/>
    <x v="0"/>
    <x v="0"/>
    <x v="0"/>
    <x v="1"/>
    <x v="0"/>
    <x v="0"/>
    <x v="18"/>
    <x v="19"/>
  </r>
  <r>
    <x v="1"/>
    <n v="149"/>
    <x v="0"/>
    <x v="1"/>
    <x v="0"/>
    <x v="1"/>
    <x v="1"/>
    <x v="0"/>
    <x v="0"/>
    <x v="19"/>
    <x v="20"/>
  </r>
  <r>
    <x v="1"/>
    <n v="112"/>
    <x v="1"/>
    <x v="0"/>
    <x v="0"/>
    <x v="0"/>
    <x v="1"/>
    <x v="0"/>
    <x v="0"/>
    <x v="19"/>
    <x v="21"/>
  </r>
  <r>
    <x v="1"/>
    <n v="166"/>
    <x v="1"/>
    <x v="0"/>
    <x v="0"/>
    <x v="0"/>
    <x v="1"/>
    <x v="0"/>
    <x v="0"/>
    <x v="20"/>
    <x v="22"/>
  </r>
  <r>
    <x v="1"/>
    <n v="177"/>
    <x v="1"/>
    <x v="0"/>
    <x v="0"/>
    <x v="0"/>
    <x v="1"/>
    <x v="0"/>
    <x v="0"/>
    <x v="20"/>
    <x v="15"/>
  </r>
  <r>
    <x v="1"/>
    <n v="180"/>
    <x v="1"/>
    <x v="0"/>
    <x v="0"/>
    <x v="1"/>
    <x v="0"/>
    <x v="0"/>
    <x v="0"/>
    <x v="21"/>
    <x v="23"/>
  </r>
  <r>
    <x v="1"/>
    <n v="199"/>
    <x v="1"/>
    <x v="0"/>
    <x v="0"/>
    <x v="0"/>
    <x v="1"/>
    <x v="0"/>
    <x v="0"/>
    <x v="21"/>
    <x v="24"/>
  </r>
  <r>
    <x v="1"/>
    <n v="172"/>
    <x v="2"/>
    <x v="1"/>
    <x v="1"/>
    <x v="1"/>
    <x v="0"/>
    <x v="0"/>
    <x v="0"/>
    <x v="22"/>
    <x v="25"/>
  </r>
  <r>
    <x v="1"/>
    <n v="126"/>
    <x v="2"/>
    <x v="0"/>
    <x v="0"/>
    <x v="0"/>
    <x v="1"/>
    <x v="0"/>
    <x v="0"/>
    <x v="22"/>
    <x v="26"/>
  </r>
  <r>
    <x v="1"/>
    <n v="166"/>
    <x v="2"/>
    <x v="0"/>
    <x v="0"/>
    <x v="0"/>
    <x v="1"/>
    <x v="0"/>
    <x v="0"/>
    <x v="23"/>
    <x v="27"/>
  </r>
  <r>
    <x v="1"/>
    <n v="135"/>
    <x v="2"/>
    <x v="0"/>
    <x v="0"/>
    <x v="0"/>
    <x v="1"/>
    <x v="0"/>
    <x v="0"/>
    <x v="24"/>
    <x v="18"/>
  </r>
  <r>
    <x v="1"/>
    <n v="141"/>
    <x v="3"/>
    <x v="0"/>
    <x v="0"/>
    <x v="0"/>
    <x v="1"/>
    <x v="0"/>
    <x v="0"/>
    <x v="17"/>
    <x v="28"/>
  </r>
  <r>
    <x v="1"/>
    <n v="173"/>
    <x v="3"/>
    <x v="0"/>
    <x v="0"/>
    <x v="0"/>
    <x v="1"/>
    <x v="0"/>
    <x v="0"/>
    <x v="22"/>
    <x v="17"/>
  </r>
  <r>
    <x v="1"/>
    <n v="140"/>
    <x v="3"/>
    <x v="0"/>
    <x v="0"/>
    <x v="0"/>
    <x v="1"/>
    <x v="0"/>
    <x v="0"/>
    <x v="25"/>
    <x v="21"/>
  </r>
  <r>
    <x v="1"/>
    <n v="179"/>
    <x v="3"/>
    <x v="1"/>
    <x v="0"/>
    <x v="0"/>
    <x v="0"/>
    <x v="0"/>
    <x v="0"/>
    <x v="23"/>
    <x v="29"/>
  </r>
  <r>
    <x v="1"/>
    <n v="136"/>
    <x v="3"/>
    <x v="0"/>
    <x v="0"/>
    <x v="0"/>
    <x v="1"/>
    <x v="0"/>
    <x v="0"/>
    <x v="23"/>
    <x v="27"/>
  </r>
  <r>
    <x v="1"/>
    <n v="113"/>
    <x v="3"/>
    <x v="1"/>
    <x v="0"/>
    <x v="1"/>
    <x v="1"/>
    <x v="0"/>
    <x v="0"/>
    <x v="24"/>
    <x v="30"/>
  </r>
  <r>
    <x v="1"/>
    <n v="197"/>
    <x v="3"/>
    <x v="0"/>
    <x v="0"/>
    <x v="0"/>
    <x v="0"/>
    <x v="0"/>
    <x v="0"/>
    <x v="26"/>
    <x v="31"/>
  </r>
  <r>
    <x v="1"/>
    <n v="126"/>
    <x v="3"/>
    <x v="0"/>
    <x v="0"/>
    <x v="0"/>
    <x v="0"/>
    <x v="0"/>
    <x v="0"/>
    <x v="27"/>
    <x v="29"/>
  </r>
  <r>
    <x v="1"/>
    <n v="100"/>
    <x v="3"/>
    <x v="0"/>
    <x v="0"/>
    <x v="0"/>
    <x v="1"/>
    <x v="0"/>
    <x v="0"/>
    <x v="28"/>
    <x v="32"/>
  </r>
  <r>
    <x v="2"/>
    <n v="124"/>
    <x v="0"/>
    <x v="1"/>
    <x v="1"/>
    <x v="1"/>
    <x v="1"/>
    <x v="0"/>
    <x v="0"/>
    <x v="29"/>
    <x v="33"/>
  </r>
  <r>
    <x v="2"/>
    <n v="190"/>
    <x v="0"/>
    <x v="0"/>
    <x v="0"/>
    <x v="0"/>
    <x v="1"/>
    <x v="0"/>
    <x v="0"/>
    <x v="30"/>
    <x v="34"/>
  </r>
  <r>
    <x v="2"/>
    <n v="109"/>
    <x v="0"/>
    <x v="0"/>
    <x v="0"/>
    <x v="0"/>
    <x v="0"/>
    <x v="0"/>
    <x v="0"/>
    <x v="31"/>
    <x v="35"/>
  </r>
  <r>
    <x v="2"/>
    <n v="146"/>
    <x v="0"/>
    <x v="0"/>
    <x v="0"/>
    <x v="0"/>
    <x v="1"/>
    <x v="0"/>
    <x v="0"/>
    <x v="32"/>
    <x v="36"/>
  </r>
  <r>
    <x v="2"/>
    <n v="150"/>
    <x v="0"/>
    <x v="0"/>
    <x v="0"/>
    <x v="0"/>
    <x v="1"/>
    <x v="0"/>
    <x v="0"/>
    <x v="33"/>
    <x v="37"/>
  </r>
  <r>
    <x v="2"/>
    <n v="149"/>
    <x v="0"/>
    <x v="1"/>
    <x v="2"/>
    <x v="2"/>
    <x v="0"/>
    <x v="0"/>
    <x v="1"/>
    <x v="34"/>
    <x v="38"/>
  </r>
  <r>
    <x v="2"/>
    <n v="151"/>
    <x v="0"/>
    <x v="1"/>
    <x v="1"/>
    <x v="2"/>
    <x v="0"/>
    <x v="1"/>
    <x v="1"/>
    <x v="35"/>
    <x v="39"/>
  </r>
  <r>
    <x v="2"/>
    <n v="108"/>
    <x v="0"/>
    <x v="0"/>
    <x v="0"/>
    <x v="0"/>
    <x v="1"/>
    <x v="0"/>
    <x v="0"/>
    <x v="36"/>
    <x v="40"/>
  </r>
  <r>
    <x v="2"/>
    <n v="133"/>
    <x v="0"/>
    <x v="0"/>
    <x v="0"/>
    <x v="0"/>
    <x v="1"/>
    <x v="0"/>
    <x v="0"/>
    <x v="36"/>
    <x v="41"/>
  </r>
  <r>
    <x v="2"/>
    <n v="150"/>
    <x v="0"/>
    <x v="0"/>
    <x v="1"/>
    <x v="1"/>
    <x v="1"/>
    <x v="0"/>
    <x v="0"/>
    <x v="37"/>
    <x v="42"/>
  </r>
  <r>
    <x v="2"/>
    <n v="185"/>
    <x v="0"/>
    <x v="1"/>
    <x v="1"/>
    <x v="2"/>
    <x v="0"/>
    <x v="1"/>
    <x v="1"/>
    <x v="38"/>
    <x v="43"/>
  </r>
  <r>
    <x v="2"/>
    <n v="123"/>
    <x v="0"/>
    <x v="2"/>
    <x v="2"/>
    <x v="2"/>
    <x v="0"/>
    <x v="1"/>
    <x v="1"/>
    <x v="38"/>
    <x v="44"/>
  </r>
  <r>
    <x v="2"/>
    <n v="199"/>
    <x v="0"/>
    <x v="0"/>
    <x v="0"/>
    <x v="0"/>
    <x v="1"/>
    <x v="0"/>
    <x v="0"/>
    <x v="38"/>
    <x v="0"/>
  </r>
  <r>
    <x v="2"/>
    <n v="112"/>
    <x v="1"/>
    <x v="0"/>
    <x v="0"/>
    <x v="0"/>
    <x v="1"/>
    <x v="0"/>
    <x v="0"/>
    <x v="39"/>
    <x v="36"/>
  </r>
  <r>
    <x v="2"/>
    <n v="166"/>
    <x v="1"/>
    <x v="0"/>
    <x v="0"/>
    <x v="0"/>
    <x v="1"/>
    <x v="0"/>
    <x v="0"/>
    <x v="39"/>
    <x v="45"/>
  </r>
  <r>
    <x v="2"/>
    <n v="177"/>
    <x v="1"/>
    <x v="0"/>
    <x v="0"/>
    <x v="0"/>
    <x v="1"/>
    <x v="0"/>
    <x v="0"/>
    <x v="40"/>
    <x v="46"/>
  </r>
  <r>
    <x v="2"/>
    <n v="180"/>
    <x v="1"/>
    <x v="0"/>
    <x v="0"/>
    <x v="0"/>
    <x v="1"/>
    <x v="0"/>
    <x v="0"/>
    <x v="41"/>
    <x v="47"/>
  </r>
  <r>
    <x v="2"/>
    <n v="199"/>
    <x v="1"/>
    <x v="0"/>
    <x v="0"/>
    <x v="0"/>
    <x v="1"/>
    <x v="0"/>
    <x v="0"/>
    <x v="42"/>
    <x v="48"/>
  </r>
  <r>
    <x v="2"/>
    <n v="128"/>
    <x v="1"/>
    <x v="0"/>
    <x v="0"/>
    <x v="0"/>
    <x v="1"/>
    <x v="0"/>
    <x v="0"/>
    <x v="42"/>
    <x v="49"/>
  </r>
  <r>
    <x v="2"/>
    <n v="159"/>
    <x v="1"/>
    <x v="2"/>
    <x v="2"/>
    <x v="1"/>
    <x v="0"/>
    <x v="1"/>
    <x v="1"/>
    <x v="43"/>
    <x v="50"/>
  </r>
  <r>
    <x v="2"/>
    <n v="113"/>
    <x v="1"/>
    <x v="0"/>
    <x v="0"/>
    <x v="0"/>
    <x v="1"/>
    <x v="0"/>
    <x v="0"/>
    <x v="44"/>
    <x v="51"/>
  </r>
  <r>
    <x v="2"/>
    <n v="166"/>
    <x v="1"/>
    <x v="0"/>
    <x v="0"/>
    <x v="0"/>
    <x v="1"/>
    <x v="0"/>
    <x v="0"/>
    <x v="45"/>
    <x v="36"/>
  </r>
  <r>
    <x v="2"/>
    <n v="191"/>
    <x v="1"/>
    <x v="1"/>
    <x v="1"/>
    <x v="1"/>
    <x v="0"/>
    <x v="1"/>
    <x v="0"/>
    <x v="46"/>
    <x v="39"/>
  </r>
  <r>
    <x v="2"/>
    <n v="128"/>
    <x v="1"/>
    <x v="1"/>
    <x v="1"/>
    <x v="1"/>
    <x v="1"/>
    <x v="0"/>
    <x v="0"/>
    <x v="47"/>
    <x v="52"/>
  </r>
  <r>
    <x v="2"/>
    <n v="103"/>
    <x v="1"/>
    <x v="0"/>
    <x v="0"/>
    <x v="0"/>
    <x v="1"/>
    <x v="0"/>
    <x v="0"/>
    <x v="47"/>
    <x v="39"/>
  </r>
  <r>
    <x v="2"/>
    <n v="172"/>
    <x v="2"/>
    <x v="1"/>
    <x v="2"/>
    <x v="1"/>
    <x v="0"/>
    <x v="1"/>
    <x v="1"/>
    <x v="48"/>
    <x v="6"/>
  </r>
  <r>
    <x v="2"/>
    <n v="126"/>
    <x v="2"/>
    <x v="0"/>
    <x v="0"/>
    <x v="0"/>
    <x v="1"/>
    <x v="0"/>
    <x v="0"/>
    <x v="49"/>
    <x v="53"/>
  </r>
  <r>
    <x v="2"/>
    <n v="166"/>
    <x v="2"/>
    <x v="1"/>
    <x v="2"/>
    <x v="1"/>
    <x v="0"/>
    <x v="1"/>
    <x v="0"/>
    <x v="50"/>
    <x v="54"/>
  </r>
  <r>
    <x v="2"/>
    <n v="135"/>
    <x v="2"/>
    <x v="0"/>
    <x v="0"/>
    <x v="0"/>
    <x v="1"/>
    <x v="0"/>
    <x v="0"/>
    <x v="51"/>
    <x v="55"/>
  </r>
  <r>
    <x v="2"/>
    <n v="127"/>
    <x v="2"/>
    <x v="1"/>
    <x v="2"/>
    <x v="1"/>
    <x v="0"/>
    <x v="1"/>
    <x v="1"/>
    <x v="52"/>
    <x v="43"/>
  </r>
  <r>
    <x v="2"/>
    <n v="153"/>
    <x v="2"/>
    <x v="1"/>
    <x v="1"/>
    <x v="1"/>
    <x v="0"/>
    <x v="0"/>
    <x v="1"/>
    <x v="53"/>
    <x v="5"/>
  </r>
  <r>
    <x v="2"/>
    <n v="143"/>
    <x v="2"/>
    <x v="2"/>
    <x v="2"/>
    <x v="2"/>
    <x v="0"/>
    <x v="1"/>
    <x v="1"/>
    <x v="53"/>
    <x v="9"/>
  </r>
  <r>
    <x v="2"/>
    <n v="152"/>
    <x v="2"/>
    <x v="0"/>
    <x v="0"/>
    <x v="0"/>
    <x v="1"/>
    <x v="0"/>
    <x v="0"/>
    <x v="54"/>
    <x v="43"/>
  </r>
  <r>
    <x v="2"/>
    <n v="116"/>
    <x v="2"/>
    <x v="1"/>
    <x v="2"/>
    <x v="1"/>
    <x v="1"/>
    <x v="0"/>
    <x v="0"/>
    <x v="55"/>
    <x v="56"/>
  </r>
  <r>
    <x v="2"/>
    <n v="133"/>
    <x v="2"/>
    <x v="0"/>
    <x v="0"/>
    <x v="0"/>
    <x v="1"/>
    <x v="0"/>
    <x v="0"/>
    <x v="56"/>
    <x v="57"/>
  </r>
  <r>
    <x v="2"/>
    <n v="192"/>
    <x v="2"/>
    <x v="1"/>
    <x v="1"/>
    <x v="1"/>
    <x v="0"/>
    <x v="1"/>
    <x v="1"/>
    <x v="57"/>
    <x v="58"/>
  </r>
  <r>
    <x v="2"/>
    <n v="141"/>
    <x v="3"/>
    <x v="0"/>
    <x v="0"/>
    <x v="0"/>
    <x v="0"/>
    <x v="1"/>
    <x v="0"/>
    <x v="58"/>
    <x v="59"/>
  </r>
  <r>
    <x v="2"/>
    <n v="173"/>
    <x v="3"/>
    <x v="0"/>
    <x v="0"/>
    <x v="0"/>
    <x v="0"/>
    <x v="0"/>
    <x v="0"/>
    <x v="47"/>
    <x v="42"/>
  </r>
  <r>
    <x v="2"/>
    <n v="140"/>
    <x v="3"/>
    <x v="0"/>
    <x v="0"/>
    <x v="0"/>
    <x v="1"/>
    <x v="0"/>
    <x v="0"/>
    <x v="49"/>
    <x v="47"/>
  </r>
  <r>
    <x v="2"/>
    <n v="179"/>
    <x v="3"/>
    <x v="0"/>
    <x v="0"/>
    <x v="0"/>
    <x v="1"/>
    <x v="0"/>
    <x v="0"/>
    <x v="59"/>
    <x v="60"/>
  </r>
  <r>
    <x v="2"/>
    <n v="136"/>
    <x v="3"/>
    <x v="0"/>
    <x v="0"/>
    <x v="0"/>
    <x v="1"/>
    <x v="0"/>
    <x v="0"/>
    <x v="60"/>
    <x v="61"/>
  </r>
  <r>
    <x v="2"/>
    <n v="113"/>
    <x v="3"/>
    <x v="1"/>
    <x v="0"/>
    <x v="0"/>
    <x v="0"/>
    <x v="0"/>
    <x v="1"/>
    <x v="61"/>
    <x v="40"/>
  </r>
  <r>
    <x v="2"/>
    <n v="197"/>
    <x v="3"/>
    <x v="0"/>
    <x v="0"/>
    <x v="0"/>
    <x v="1"/>
    <x v="0"/>
    <x v="0"/>
    <x v="61"/>
    <x v="62"/>
  </r>
  <r>
    <x v="2"/>
    <n v="126"/>
    <x v="3"/>
    <x v="0"/>
    <x v="0"/>
    <x v="0"/>
    <x v="1"/>
    <x v="0"/>
    <x v="0"/>
    <x v="62"/>
    <x v="63"/>
  </r>
  <r>
    <x v="2"/>
    <n v="100"/>
    <x v="3"/>
    <x v="0"/>
    <x v="0"/>
    <x v="0"/>
    <x v="0"/>
    <x v="0"/>
    <x v="0"/>
    <x v="63"/>
    <x v="6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1">
  <r>
    <n v="2018"/>
    <n v="2701928"/>
    <x v="0"/>
    <x v="0"/>
    <x v="0"/>
    <x v="0"/>
    <x v="0"/>
    <x v="0"/>
    <x v="0"/>
    <x v="0"/>
    <x v="0"/>
    <x v="0"/>
    <x v="0"/>
  </r>
  <r>
    <n v="2018"/>
    <n v="2416179"/>
    <x v="0"/>
    <x v="1"/>
    <x v="1"/>
    <x v="0"/>
    <x v="1"/>
    <x v="1"/>
    <x v="1"/>
    <x v="1"/>
    <x v="0"/>
    <x v="0"/>
    <x v="1"/>
  </r>
  <r>
    <n v="2019"/>
    <n v="2494610"/>
    <x v="0"/>
    <x v="2"/>
    <x v="2"/>
    <x v="0"/>
    <x v="0"/>
    <x v="0"/>
    <x v="0"/>
    <x v="2"/>
    <x v="1"/>
    <x v="0"/>
    <x v="0"/>
  </r>
  <r>
    <n v="2019"/>
    <n v="2425726"/>
    <x v="0"/>
    <x v="0"/>
    <x v="0"/>
    <x v="0"/>
    <x v="2"/>
    <x v="2"/>
    <x v="0"/>
    <x v="3"/>
    <x v="0"/>
    <x v="0"/>
    <x v="2"/>
  </r>
  <r>
    <n v="2019"/>
    <n v="2231361"/>
    <x v="0"/>
    <x v="3"/>
    <x v="1"/>
    <x v="0"/>
    <x v="3"/>
    <x v="0"/>
    <x v="0"/>
    <x v="0"/>
    <x v="1"/>
    <x v="0"/>
    <x v="3"/>
  </r>
  <r>
    <n v="2019"/>
    <n v="2448168"/>
    <x v="0"/>
    <x v="4"/>
    <x v="1"/>
    <x v="0"/>
    <x v="3"/>
    <x v="3"/>
    <x v="2"/>
    <x v="4"/>
    <x v="2"/>
    <x v="0"/>
    <x v="2"/>
  </r>
  <r>
    <n v="2018"/>
    <n v="2000665"/>
    <x v="0"/>
    <x v="5"/>
    <x v="2"/>
    <x v="1"/>
    <x v="3"/>
    <x v="0"/>
    <x v="0"/>
    <x v="2"/>
    <x v="1"/>
    <x v="0"/>
    <x v="1"/>
  </r>
  <r>
    <n v="2018"/>
    <n v="2911442"/>
    <x v="0"/>
    <x v="2"/>
    <x v="2"/>
    <x v="1"/>
    <x v="0"/>
    <x v="2"/>
    <x v="0"/>
    <x v="0"/>
    <x v="3"/>
    <x v="0"/>
    <x v="3"/>
  </r>
  <r>
    <n v="2018"/>
    <n v="2061576"/>
    <x v="0"/>
    <x v="4"/>
    <x v="1"/>
    <x v="1"/>
    <x v="3"/>
    <x v="0"/>
    <x v="3"/>
    <x v="2"/>
    <x v="1"/>
    <x v="0"/>
    <x v="3"/>
  </r>
  <r>
    <n v="2018"/>
    <n v="2954514"/>
    <x v="0"/>
    <x v="4"/>
    <x v="1"/>
    <x v="1"/>
    <x v="4"/>
    <x v="3"/>
    <x v="4"/>
    <x v="2"/>
    <x v="3"/>
    <x v="0"/>
    <x v="2"/>
  </r>
  <r>
    <n v="2019"/>
    <n v="2119075"/>
    <x v="0"/>
    <x v="6"/>
    <x v="2"/>
    <x v="1"/>
    <x v="1"/>
    <x v="1"/>
    <x v="1"/>
    <x v="1"/>
    <x v="1"/>
    <x v="0"/>
    <x v="3"/>
  </r>
  <r>
    <n v="2019"/>
    <n v="2303268"/>
    <x v="0"/>
    <x v="1"/>
    <x v="1"/>
    <x v="1"/>
    <x v="0"/>
    <x v="0"/>
    <x v="0"/>
    <x v="4"/>
    <x v="1"/>
    <x v="0"/>
    <x v="1"/>
  </r>
  <r>
    <n v="2019"/>
    <n v="2440293"/>
    <x v="0"/>
    <x v="4"/>
    <x v="1"/>
    <x v="1"/>
    <x v="3"/>
    <x v="3"/>
    <x v="3"/>
    <x v="2"/>
    <x v="1"/>
    <x v="0"/>
    <x v="3"/>
  </r>
  <r>
    <n v="2019"/>
    <n v="2675701"/>
    <x v="0"/>
    <x v="4"/>
    <x v="1"/>
    <x v="1"/>
    <x v="0"/>
    <x v="0"/>
    <x v="3"/>
    <x v="4"/>
    <x v="1"/>
    <x v="0"/>
    <x v="1"/>
  </r>
  <r>
    <n v="2018"/>
    <n v="2337952"/>
    <x v="0"/>
    <x v="7"/>
    <x v="3"/>
    <x v="2"/>
    <x v="2"/>
    <x v="2"/>
    <x v="0"/>
    <x v="3"/>
    <x v="0"/>
    <x v="0"/>
    <x v="1"/>
  </r>
  <r>
    <n v="2018"/>
    <n v="2025344"/>
    <x v="0"/>
    <x v="0"/>
    <x v="3"/>
    <x v="2"/>
    <x v="2"/>
    <x v="2"/>
    <x v="0"/>
    <x v="3"/>
    <x v="0"/>
    <x v="0"/>
    <x v="1"/>
  </r>
  <r>
    <n v="2018"/>
    <n v="2851909"/>
    <x v="0"/>
    <x v="0"/>
    <x v="0"/>
    <x v="2"/>
    <x v="0"/>
    <x v="0"/>
    <x v="0"/>
    <x v="2"/>
    <x v="1"/>
    <x v="0"/>
    <x v="3"/>
  </r>
  <r>
    <n v="2019"/>
    <n v="2653833"/>
    <x v="0"/>
    <x v="3"/>
    <x v="1"/>
    <x v="2"/>
    <x v="0"/>
    <x v="3"/>
    <x v="3"/>
    <x v="4"/>
    <x v="1"/>
    <x v="0"/>
    <x v="3"/>
  </r>
  <r>
    <n v="2018"/>
    <n v="2923810"/>
    <x v="0"/>
    <x v="0"/>
    <x v="2"/>
    <x v="3"/>
    <x v="2"/>
    <x v="2"/>
    <x v="4"/>
    <x v="0"/>
    <x v="3"/>
    <x v="0"/>
    <x v="2"/>
  </r>
  <r>
    <n v="2018"/>
    <n v="2151509"/>
    <x v="0"/>
    <x v="3"/>
    <x v="1"/>
    <x v="3"/>
    <x v="0"/>
    <x v="2"/>
    <x v="4"/>
    <x v="0"/>
    <x v="0"/>
    <x v="0"/>
    <x v="1"/>
  </r>
  <r>
    <n v="2018"/>
    <n v="2533620"/>
    <x v="0"/>
    <x v="4"/>
    <x v="1"/>
    <x v="3"/>
    <x v="2"/>
    <x v="2"/>
    <x v="4"/>
    <x v="3"/>
    <x v="3"/>
    <x v="0"/>
    <x v="1"/>
  </r>
  <r>
    <n v="2019"/>
    <n v="2368302"/>
    <x v="0"/>
    <x v="4"/>
    <x v="1"/>
    <x v="3"/>
    <x v="2"/>
    <x v="2"/>
    <x v="0"/>
    <x v="1"/>
    <x v="0"/>
    <x v="0"/>
    <x v="2"/>
  </r>
  <r>
    <n v="2018"/>
    <n v="2127376"/>
    <x v="0"/>
    <x v="1"/>
    <x v="1"/>
    <x v="4"/>
    <x v="0"/>
    <x v="0"/>
    <x v="2"/>
    <x v="2"/>
    <x v="3"/>
    <x v="0"/>
    <x v="2"/>
  </r>
  <r>
    <n v="2018"/>
    <n v="2035865"/>
    <x v="0"/>
    <x v="4"/>
    <x v="1"/>
    <x v="4"/>
    <x v="3"/>
    <x v="3"/>
    <x v="3"/>
    <x v="2"/>
    <x v="1"/>
    <x v="0"/>
    <x v="3"/>
  </r>
  <r>
    <n v="2019"/>
    <n v="2199338"/>
    <x v="0"/>
    <x v="3"/>
    <x v="1"/>
    <x v="4"/>
    <x v="1"/>
    <x v="1"/>
    <x v="1"/>
    <x v="1"/>
    <x v="1"/>
    <x v="0"/>
    <x v="2"/>
  </r>
  <r>
    <n v="2018"/>
    <n v="2013137"/>
    <x v="0"/>
    <x v="4"/>
    <x v="1"/>
    <x v="0"/>
    <x v="0"/>
    <x v="3"/>
    <x v="3"/>
    <x v="2"/>
    <x v="1"/>
    <x v="1"/>
    <x v="3"/>
  </r>
  <r>
    <n v="2018"/>
    <n v="2303878"/>
    <x v="0"/>
    <x v="4"/>
    <x v="1"/>
    <x v="0"/>
    <x v="4"/>
    <x v="3"/>
    <x v="3"/>
    <x v="2"/>
    <x v="1"/>
    <x v="1"/>
    <x v="3"/>
  </r>
  <r>
    <n v="2019"/>
    <n v="2471983"/>
    <x v="0"/>
    <x v="4"/>
    <x v="1"/>
    <x v="0"/>
    <x v="0"/>
    <x v="0"/>
    <x v="0"/>
    <x v="0"/>
    <x v="3"/>
    <x v="1"/>
    <x v="1"/>
  </r>
  <r>
    <n v="2019"/>
    <n v="2219950"/>
    <x v="0"/>
    <x v="3"/>
    <x v="1"/>
    <x v="1"/>
    <x v="3"/>
    <x v="3"/>
    <x v="3"/>
    <x v="2"/>
    <x v="1"/>
    <x v="1"/>
    <x v="3"/>
  </r>
  <r>
    <n v="2019"/>
    <n v="2437124"/>
    <x v="0"/>
    <x v="1"/>
    <x v="1"/>
    <x v="1"/>
    <x v="3"/>
    <x v="3"/>
    <x v="0"/>
    <x v="0"/>
    <x v="1"/>
    <x v="1"/>
    <x v="1"/>
  </r>
  <r>
    <n v="2018"/>
    <n v="2473997"/>
    <x v="0"/>
    <x v="1"/>
    <x v="1"/>
    <x v="2"/>
    <x v="1"/>
    <x v="0"/>
    <x v="0"/>
    <x v="3"/>
    <x v="1"/>
    <x v="1"/>
    <x v="1"/>
  </r>
  <r>
    <n v="2018"/>
    <n v="2160464"/>
    <x v="0"/>
    <x v="4"/>
    <x v="1"/>
    <x v="2"/>
    <x v="3"/>
    <x v="3"/>
    <x v="0"/>
    <x v="3"/>
    <x v="1"/>
    <x v="1"/>
    <x v="3"/>
  </r>
  <r>
    <n v="2019"/>
    <n v="2847209"/>
    <x v="0"/>
    <x v="3"/>
    <x v="1"/>
    <x v="2"/>
    <x v="2"/>
    <x v="0"/>
    <x v="3"/>
    <x v="2"/>
    <x v="1"/>
    <x v="1"/>
    <x v="2"/>
  </r>
  <r>
    <n v="2019"/>
    <n v="2011726"/>
    <x v="0"/>
    <x v="4"/>
    <x v="1"/>
    <x v="2"/>
    <x v="3"/>
    <x v="2"/>
    <x v="3"/>
    <x v="2"/>
    <x v="1"/>
    <x v="1"/>
    <x v="3"/>
  </r>
  <r>
    <n v="2019"/>
    <n v="2661129"/>
    <x v="0"/>
    <x v="4"/>
    <x v="1"/>
    <x v="2"/>
    <x v="3"/>
    <x v="0"/>
    <x v="0"/>
    <x v="2"/>
    <x v="1"/>
    <x v="1"/>
    <x v="3"/>
  </r>
  <r>
    <n v="2019"/>
    <n v="2814551"/>
    <x v="0"/>
    <x v="4"/>
    <x v="1"/>
    <x v="2"/>
    <x v="1"/>
    <x v="0"/>
    <x v="0"/>
    <x v="1"/>
    <x v="4"/>
    <x v="1"/>
    <x v="3"/>
  </r>
  <r>
    <n v="2018"/>
    <n v="2462923"/>
    <x v="0"/>
    <x v="4"/>
    <x v="1"/>
    <x v="3"/>
    <x v="1"/>
    <x v="1"/>
    <x v="1"/>
    <x v="1"/>
    <x v="0"/>
    <x v="1"/>
    <x v="3"/>
  </r>
  <r>
    <n v="2018"/>
    <n v="2506588"/>
    <x v="0"/>
    <x v="4"/>
    <x v="1"/>
    <x v="4"/>
    <x v="2"/>
    <x v="0"/>
    <x v="3"/>
    <x v="0"/>
    <x v="2"/>
    <x v="1"/>
    <x v="3"/>
  </r>
  <r>
    <n v="2019"/>
    <n v="2799779"/>
    <x v="0"/>
    <x v="4"/>
    <x v="1"/>
    <x v="4"/>
    <x v="4"/>
    <x v="4"/>
    <x v="2"/>
    <x v="4"/>
    <x v="2"/>
    <x v="1"/>
    <x v="3"/>
  </r>
  <r>
    <n v="2018"/>
    <n v="2442231"/>
    <x v="0"/>
    <x v="0"/>
    <x v="2"/>
    <x v="0"/>
    <x v="2"/>
    <x v="0"/>
    <x v="0"/>
    <x v="3"/>
    <x v="0"/>
    <x v="2"/>
    <x v="4"/>
  </r>
  <r>
    <n v="2019"/>
    <n v="2662571"/>
    <x v="0"/>
    <x v="3"/>
    <x v="1"/>
    <x v="0"/>
    <x v="2"/>
    <x v="2"/>
    <x v="4"/>
    <x v="2"/>
    <x v="1"/>
    <x v="2"/>
    <x v="0"/>
  </r>
  <r>
    <n v="2018"/>
    <n v="2684771"/>
    <x v="0"/>
    <x v="0"/>
    <x v="2"/>
    <x v="2"/>
    <x v="0"/>
    <x v="0"/>
    <x v="0"/>
    <x v="0"/>
    <x v="3"/>
    <x v="2"/>
    <x v="4"/>
  </r>
  <r>
    <n v="2019"/>
    <n v="2640985"/>
    <x v="0"/>
    <x v="8"/>
    <x v="2"/>
    <x v="2"/>
    <x v="2"/>
    <x v="1"/>
    <x v="0"/>
    <x v="0"/>
    <x v="0"/>
    <x v="2"/>
    <x v="4"/>
  </r>
  <r>
    <n v="2019"/>
    <n v="2918693"/>
    <x v="0"/>
    <x v="8"/>
    <x v="3"/>
    <x v="2"/>
    <x v="2"/>
    <x v="2"/>
    <x v="4"/>
    <x v="3"/>
    <x v="0"/>
    <x v="2"/>
    <x v="4"/>
  </r>
  <r>
    <n v="2018"/>
    <n v="2449250"/>
    <x v="0"/>
    <x v="2"/>
    <x v="2"/>
    <x v="3"/>
    <x v="0"/>
    <x v="0"/>
    <x v="0"/>
    <x v="0"/>
    <x v="4"/>
    <x v="2"/>
    <x v="4"/>
  </r>
  <r>
    <n v="2018"/>
    <n v="2000472"/>
    <x v="0"/>
    <x v="7"/>
    <x v="0"/>
    <x v="3"/>
    <x v="1"/>
    <x v="1"/>
    <x v="0"/>
    <x v="0"/>
    <x v="3"/>
    <x v="2"/>
    <x v="4"/>
  </r>
  <r>
    <n v="2018"/>
    <n v="2255305"/>
    <x v="0"/>
    <x v="7"/>
    <x v="0"/>
    <x v="3"/>
    <x v="2"/>
    <x v="0"/>
    <x v="0"/>
    <x v="3"/>
    <x v="4"/>
    <x v="2"/>
    <x v="4"/>
  </r>
  <r>
    <n v="2018"/>
    <n v="2918930"/>
    <x v="0"/>
    <x v="1"/>
    <x v="1"/>
    <x v="3"/>
    <x v="2"/>
    <x v="2"/>
    <x v="0"/>
    <x v="3"/>
    <x v="4"/>
    <x v="2"/>
    <x v="4"/>
  </r>
  <r>
    <n v="2019"/>
    <n v="2654446"/>
    <x v="0"/>
    <x v="8"/>
    <x v="2"/>
    <x v="3"/>
    <x v="1"/>
    <x v="1"/>
    <x v="0"/>
    <x v="1"/>
    <x v="0"/>
    <x v="2"/>
    <x v="4"/>
  </r>
  <r>
    <n v="2019"/>
    <n v="2988390"/>
    <x v="0"/>
    <x v="5"/>
    <x v="2"/>
    <x v="3"/>
    <x v="2"/>
    <x v="2"/>
    <x v="0"/>
    <x v="3"/>
    <x v="0"/>
    <x v="2"/>
    <x v="4"/>
  </r>
  <r>
    <n v="2019"/>
    <n v="2412359"/>
    <x v="0"/>
    <x v="6"/>
    <x v="2"/>
    <x v="3"/>
    <x v="3"/>
    <x v="3"/>
    <x v="3"/>
    <x v="2"/>
    <x v="1"/>
    <x v="2"/>
    <x v="4"/>
  </r>
  <r>
    <n v="2019"/>
    <n v="2520796"/>
    <x v="0"/>
    <x v="7"/>
    <x v="3"/>
    <x v="3"/>
    <x v="2"/>
    <x v="2"/>
    <x v="1"/>
    <x v="3"/>
    <x v="0"/>
    <x v="2"/>
    <x v="4"/>
  </r>
  <r>
    <n v="2018"/>
    <n v="2108305"/>
    <x v="0"/>
    <x v="8"/>
    <x v="0"/>
    <x v="0"/>
    <x v="2"/>
    <x v="2"/>
    <x v="2"/>
    <x v="3"/>
    <x v="1"/>
    <x v="3"/>
    <x v="5"/>
  </r>
  <r>
    <n v="2018"/>
    <n v="2159957"/>
    <x v="0"/>
    <x v="8"/>
    <x v="0"/>
    <x v="0"/>
    <x v="1"/>
    <x v="1"/>
    <x v="1"/>
    <x v="1"/>
    <x v="4"/>
    <x v="3"/>
    <x v="5"/>
  </r>
  <r>
    <n v="2018"/>
    <n v="2178218"/>
    <x v="0"/>
    <x v="8"/>
    <x v="2"/>
    <x v="0"/>
    <x v="2"/>
    <x v="2"/>
    <x v="4"/>
    <x v="3"/>
    <x v="0"/>
    <x v="3"/>
    <x v="5"/>
  </r>
  <r>
    <n v="2018"/>
    <n v="2192337"/>
    <x v="0"/>
    <x v="8"/>
    <x v="2"/>
    <x v="0"/>
    <x v="1"/>
    <x v="1"/>
    <x v="1"/>
    <x v="1"/>
    <x v="4"/>
    <x v="3"/>
    <x v="0"/>
  </r>
  <r>
    <n v="2018"/>
    <n v="2381708"/>
    <x v="0"/>
    <x v="8"/>
    <x v="2"/>
    <x v="0"/>
    <x v="2"/>
    <x v="2"/>
    <x v="3"/>
    <x v="3"/>
    <x v="3"/>
    <x v="3"/>
    <x v="5"/>
  </r>
  <r>
    <n v="2018"/>
    <n v="2385724"/>
    <x v="0"/>
    <x v="8"/>
    <x v="0"/>
    <x v="0"/>
    <x v="2"/>
    <x v="2"/>
    <x v="0"/>
    <x v="3"/>
    <x v="3"/>
    <x v="3"/>
    <x v="5"/>
  </r>
  <r>
    <n v="2018"/>
    <n v="2570800"/>
    <x v="0"/>
    <x v="8"/>
    <x v="2"/>
    <x v="0"/>
    <x v="2"/>
    <x v="2"/>
    <x v="4"/>
    <x v="3"/>
    <x v="0"/>
    <x v="3"/>
    <x v="5"/>
  </r>
  <r>
    <n v="2018"/>
    <n v="2652617"/>
    <x v="0"/>
    <x v="8"/>
    <x v="0"/>
    <x v="0"/>
    <x v="1"/>
    <x v="1"/>
    <x v="4"/>
    <x v="1"/>
    <x v="4"/>
    <x v="3"/>
    <x v="5"/>
  </r>
  <r>
    <n v="2018"/>
    <n v="2653233"/>
    <x v="0"/>
    <x v="8"/>
    <x v="2"/>
    <x v="0"/>
    <x v="0"/>
    <x v="2"/>
    <x v="0"/>
    <x v="0"/>
    <x v="0"/>
    <x v="3"/>
    <x v="5"/>
  </r>
  <r>
    <n v="2018"/>
    <n v="2757025"/>
    <x v="0"/>
    <x v="8"/>
    <x v="2"/>
    <x v="0"/>
    <x v="2"/>
    <x v="2"/>
    <x v="4"/>
    <x v="3"/>
    <x v="0"/>
    <x v="3"/>
    <x v="5"/>
  </r>
  <r>
    <n v="2018"/>
    <n v="2817756"/>
    <x v="0"/>
    <x v="8"/>
    <x v="2"/>
    <x v="0"/>
    <x v="1"/>
    <x v="1"/>
    <x v="4"/>
    <x v="3"/>
    <x v="0"/>
    <x v="3"/>
    <x v="4"/>
  </r>
  <r>
    <n v="2018"/>
    <n v="2928547"/>
    <x v="0"/>
    <x v="8"/>
    <x v="0"/>
    <x v="0"/>
    <x v="1"/>
    <x v="1"/>
    <x v="3"/>
    <x v="2"/>
    <x v="1"/>
    <x v="3"/>
    <x v="5"/>
  </r>
  <r>
    <n v="2018"/>
    <n v="2996594"/>
    <x v="0"/>
    <x v="8"/>
    <x v="2"/>
    <x v="0"/>
    <x v="2"/>
    <x v="2"/>
    <x v="0"/>
    <x v="0"/>
    <x v="3"/>
    <x v="3"/>
    <x v="5"/>
  </r>
  <r>
    <n v="2018"/>
    <n v="2133814"/>
    <x v="0"/>
    <x v="5"/>
    <x v="2"/>
    <x v="0"/>
    <x v="1"/>
    <x v="2"/>
    <x v="4"/>
    <x v="3"/>
    <x v="4"/>
    <x v="3"/>
    <x v="5"/>
  </r>
  <r>
    <n v="2018"/>
    <n v="2263790"/>
    <x v="0"/>
    <x v="5"/>
    <x v="2"/>
    <x v="0"/>
    <x v="1"/>
    <x v="1"/>
    <x v="1"/>
    <x v="1"/>
    <x v="0"/>
    <x v="3"/>
    <x v="5"/>
  </r>
  <r>
    <n v="2018"/>
    <n v="2353226"/>
    <x v="0"/>
    <x v="5"/>
    <x v="2"/>
    <x v="0"/>
    <x v="0"/>
    <x v="2"/>
    <x v="3"/>
    <x v="3"/>
    <x v="0"/>
    <x v="3"/>
    <x v="5"/>
  </r>
  <r>
    <n v="2018"/>
    <n v="2436953"/>
    <x v="0"/>
    <x v="5"/>
    <x v="0"/>
    <x v="0"/>
    <x v="2"/>
    <x v="2"/>
    <x v="4"/>
    <x v="3"/>
    <x v="0"/>
    <x v="3"/>
    <x v="0"/>
  </r>
  <r>
    <n v="2018"/>
    <n v="2456032"/>
    <x v="0"/>
    <x v="5"/>
    <x v="2"/>
    <x v="0"/>
    <x v="2"/>
    <x v="1"/>
    <x v="4"/>
    <x v="3"/>
    <x v="0"/>
    <x v="3"/>
    <x v="5"/>
  </r>
  <r>
    <n v="2018"/>
    <n v="2757776"/>
    <x v="0"/>
    <x v="5"/>
    <x v="0"/>
    <x v="0"/>
    <x v="1"/>
    <x v="1"/>
    <x v="1"/>
    <x v="1"/>
    <x v="4"/>
    <x v="3"/>
    <x v="5"/>
  </r>
  <r>
    <n v="2018"/>
    <n v="2884119"/>
    <x v="0"/>
    <x v="5"/>
    <x v="2"/>
    <x v="0"/>
    <x v="1"/>
    <x v="1"/>
    <x v="4"/>
    <x v="1"/>
    <x v="4"/>
    <x v="3"/>
    <x v="5"/>
  </r>
  <r>
    <n v="2018"/>
    <n v="2980608"/>
    <x v="0"/>
    <x v="5"/>
    <x v="3"/>
    <x v="0"/>
    <x v="2"/>
    <x v="2"/>
    <x v="0"/>
    <x v="3"/>
    <x v="0"/>
    <x v="3"/>
    <x v="5"/>
  </r>
  <r>
    <n v="2018"/>
    <n v="2997821"/>
    <x v="0"/>
    <x v="5"/>
    <x v="2"/>
    <x v="0"/>
    <x v="2"/>
    <x v="2"/>
    <x v="3"/>
    <x v="0"/>
    <x v="3"/>
    <x v="3"/>
    <x v="5"/>
  </r>
  <r>
    <n v="2018"/>
    <n v="2609308"/>
    <x v="0"/>
    <x v="2"/>
    <x v="2"/>
    <x v="0"/>
    <x v="2"/>
    <x v="2"/>
    <x v="4"/>
    <x v="3"/>
    <x v="0"/>
    <x v="3"/>
    <x v="5"/>
  </r>
  <r>
    <n v="2018"/>
    <n v="2742391"/>
    <x v="0"/>
    <x v="2"/>
    <x v="2"/>
    <x v="0"/>
    <x v="2"/>
    <x v="2"/>
    <x v="4"/>
    <x v="3"/>
    <x v="1"/>
    <x v="3"/>
    <x v="0"/>
  </r>
  <r>
    <n v="2018"/>
    <n v="2037354"/>
    <x v="0"/>
    <x v="6"/>
    <x v="2"/>
    <x v="0"/>
    <x v="2"/>
    <x v="1"/>
    <x v="4"/>
    <x v="3"/>
    <x v="4"/>
    <x v="3"/>
    <x v="5"/>
  </r>
  <r>
    <n v="2018"/>
    <n v="2287626"/>
    <x v="0"/>
    <x v="6"/>
    <x v="2"/>
    <x v="0"/>
    <x v="2"/>
    <x v="1"/>
    <x v="1"/>
    <x v="1"/>
    <x v="4"/>
    <x v="3"/>
    <x v="5"/>
  </r>
  <r>
    <n v="2018"/>
    <n v="2345280"/>
    <x v="0"/>
    <x v="6"/>
    <x v="0"/>
    <x v="0"/>
    <x v="3"/>
    <x v="0"/>
    <x v="2"/>
    <x v="3"/>
    <x v="2"/>
    <x v="3"/>
    <x v="0"/>
  </r>
  <r>
    <n v="2018"/>
    <n v="2651569"/>
    <x v="0"/>
    <x v="6"/>
    <x v="2"/>
    <x v="0"/>
    <x v="0"/>
    <x v="2"/>
    <x v="4"/>
    <x v="3"/>
    <x v="0"/>
    <x v="3"/>
    <x v="5"/>
  </r>
  <r>
    <n v="2018"/>
    <n v="2702102"/>
    <x v="0"/>
    <x v="6"/>
    <x v="3"/>
    <x v="0"/>
    <x v="2"/>
    <x v="2"/>
    <x v="4"/>
    <x v="3"/>
    <x v="0"/>
    <x v="3"/>
    <x v="5"/>
  </r>
  <r>
    <n v="2018"/>
    <n v="2064262"/>
    <x v="0"/>
    <x v="7"/>
    <x v="2"/>
    <x v="0"/>
    <x v="2"/>
    <x v="2"/>
    <x v="4"/>
    <x v="3"/>
    <x v="0"/>
    <x v="3"/>
    <x v="5"/>
  </r>
  <r>
    <n v="2018"/>
    <n v="2663989"/>
    <x v="0"/>
    <x v="7"/>
    <x v="2"/>
    <x v="0"/>
    <x v="1"/>
    <x v="1"/>
    <x v="4"/>
    <x v="3"/>
    <x v="4"/>
    <x v="3"/>
    <x v="5"/>
  </r>
  <r>
    <n v="2018"/>
    <n v="2825615"/>
    <x v="0"/>
    <x v="7"/>
    <x v="2"/>
    <x v="0"/>
    <x v="3"/>
    <x v="3"/>
    <x v="3"/>
    <x v="0"/>
    <x v="1"/>
    <x v="3"/>
    <x v="5"/>
  </r>
  <r>
    <n v="2018"/>
    <n v="2840752"/>
    <x v="0"/>
    <x v="7"/>
    <x v="2"/>
    <x v="0"/>
    <x v="3"/>
    <x v="0"/>
    <x v="0"/>
    <x v="2"/>
    <x v="0"/>
    <x v="3"/>
    <x v="5"/>
  </r>
  <r>
    <n v="2018"/>
    <n v="2911582"/>
    <x v="0"/>
    <x v="7"/>
    <x v="2"/>
    <x v="0"/>
    <x v="2"/>
    <x v="0"/>
    <x v="3"/>
    <x v="2"/>
    <x v="1"/>
    <x v="3"/>
    <x v="5"/>
  </r>
  <r>
    <n v="2018"/>
    <n v="2951193"/>
    <x v="0"/>
    <x v="7"/>
    <x v="3"/>
    <x v="0"/>
    <x v="2"/>
    <x v="3"/>
    <x v="3"/>
    <x v="2"/>
    <x v="1"/>
    <x v="3"/>
    <x v="5"/>
  </r>
  <r>
    <n v="2018"/>
    <n v="2056664"/>
    <x v="0"/>
    <x v="0"/>
    <x v="2"/>
    <x v="0"/>
    <x v="2"/>
    <x v="2"/>
    <x v="3"/>
    <x v="0"/>
    <x v="1"/>
    <x v="3"/>
    <x v="4"/>
  </r>
  <r>
    <n v="2018"/>
    <n v="2410239"/>
    <x v="0"/>
    <x v="0"/>
    <x v="2"/>
    <x v="0"/>
    <x v="2"/>
    <x v="0"/>
    <x v="0"/>
    <x v="2"/>
    <x v="3"/>
    <x v="3"/>
    <x v="5"/>
  </r>
  <r>
    <n v="2018"/>
    <n v="2532770"/>
    <x v="0"/>
    <x v="0"/>
    <x v="2"/>
    <x v="0"/>
    <x v="2"/>
    <x v="2"/>
    <x v="0"/>
    <x v="3"/>
    <x v="0"/>
    <x v="3"/>
    <x v="2"/>
  </r>
  <r>
    <n v="2018"/>
    <n v="2861578"/>
    <x v="0"/>
    <x v="0"/>
    <x v="2"/>
    <x v="0"/>
    <x v="2"/>
    <x v="0"/>
    <x v="3"/>
    <x v="0"/>
    <x v="1"/>
    <x v="3"/>
    <x v="5"/>
  </r>
  <r>
    <n v="2018"/>
    <n v="2357663"/>
    <x v="0"/>
    <x v="1"/>
    <x v="1"/>
    <x v="0"/>
    <x v="2"/>
    <x v="2"/>
    <x v="4"/>
    <x v="3"/>
    <x v="0"/>
    <x v="3"/>
    <x v="5"/>
  </r>
  <r>
    <n v="2018"/>
    <n v="2510894"/>
    <x v="0"/>
    <x v="1"/>
    <x v="1"/>
    <x v="0"/>
    <x v="0"/>
    <x v="0"/>
    <x v="0"/>
    <x v="0"/>
    <x v="3"/>
    <x v="3"/>
    <x v="0"/>
  </r>
  <r>
    <n v="2019"/>
    <n v="2075788"/>
    <x v="0"/>
    <x v="8"/>
    <x v="2"/>
    <x v="0"/>
    <x v="1"/>
    <x v="1"/>
    <x v="0"/>
    <x v="1"/>
    <x v="4"/>
    <x v="3"/>
    <x v="5"/>
  </r>
  <r>
    <n v="2019"/>
    <n v="2289595"/>
    <x v="0"/>
    <x v="8"/>
    <x v="2"/>
    <x v="0"/>
    <x v="1"/>
    <x v="1"/>
    <x v="1"/>
    <x v="1"/>
    <x v="0"/>
    <x v="3"/>
    <x v="5"/>
  </r>
  <r>
    <n v="2019"/>
    <n v="2610212"/>
    <x v="0"/>
    <x v="8"/>
    <x v="2"/>
    <x v="0"/>
    <x v="1"/>
    <x v="1"/>
    <x v="4"/>
    <x v="1"/>
    <x v="4"/>
    <x v="3"/>
    <x v="4"/>
  </r>
  <r>
    <n v="2019"/>
    <n v="2274844"/>
    <x v="0"/>
    <x v="5"/>
    <x v="2"/>
    <x v="0"/>
    <x v="2"/>
    <x v="2"/>
    <x v="3"/>
    <x v="3"/>
    <x v="3"/>
    <x v="3"/>
    <x v="4"/>
  </r>
  <r>
    <n v="2019"/>
    <n v="2316398"/>
    <x v="0"/>
    <x v="5"/>
    <x v="2"/>
    <x v="0"/>
    <x v="2"/>
    <x v="2"/>
    <x v="4"/>
    <x v="3"/>
    <x v="0"/>
    <x v="3"/>
    <x v="4"/>
  </r>
  <r>
    <n v="2019"/>
    <n v="2336728"/>
    <x v="0"/>
    <x v="5"/>
    <x v="2"/>
    <x v="0"/>
    <x v="2"/>
    <x v="2"/>
    <x v="4"/>
    <x v="3"/>
    <x v="1"/>
    <x v="3"/>
    <x v="5"/>
  </r>
  <r>
    <n v="2019"/>
    <n v="2491250"/>
    <x v="0"/>
    <x v="5"/>
    <x v="2"/>
    <x v="0"/>
    <x v="2"/>
    <x v="2"/>
    <x v="4"/>
    <x v="3"/>
    <x v="0"/>
    <x v="3"/>
    <x v="5"/>
  </r>
  <r>
    <n v="2019"/>
    <n v="2564161"/>
    <x v="0"/>
    <x v="5"/>
    <x v="2"/>
    <x v="0"/>
    <x v="2"/>
    <x v="2"/>
    <x v="4"/>
    <x v="3"/>
    <x v="0"/>
    <x v="3"/>
    <x v="4"/>
  </r>
  <r>
    <n v="2019"/>
    <n v="2053618"/>
    <x v="0"/>
    <x v="2"/>
    <x v="0"/>
    <x v="0"/>
    <x v="3"/>
    <x v="3"/>
    <x v="3"/>
    <x v="2"/>
    <x v="3"/>
    <x v="3"/>
    <x v="5"/>
  </r>
  <r>
    <n v="2019"/>
    <n v="2075807"/>
    <x v="0"/>
    <x v="2"/>
    <x v="2"/>
    <x v="0"/>
    <x v="2"/>
    <x v="2"/>
    <x v="4"/>
    <x v="3"/>
    <x v="0"/>
    <x v="3"/>
    <x v="5"/>
  </r>
  <r>
    <n v="2019"/>
    <n v="2255791"/>
    <x v="0"/>
    <x v="2"/>
    <x v="2"/>
    <x v="0"/>
    <x v="0"/>
    <x v="0"/>
    <x v="0"/>
    <x v="3"/>
    <x v="0"/>
    <x v="3"/>
    <x v="0"/>
  </r>
  <r>
    <n v="2019"/>
    <n v="2268534"/>
    <x v="0"/>
    <x v="2"/>
    <x v="0"/>
    <x v="0"/>
    <x v="2"/>
    <x v="2"/>
    <x v="4"/>
    <x v="3"/>
    <x v="0"/>
    <x v="3"/>
    <x v="4"/>
  </r>
  <r>
    <n v="2019"/>
    <n v="2494688"/>
    <x v="0"/>
    <x v="2"/>
    <x v="2"/>
    <x v="0"/>
    <x v="0"/>
    <x v="0"/>
    <x v="0"/>
    <x v="0"/>
    <x v="3"/>
    <x v="3"/>
    <x v="5"/>
  </r>
  <r>
    <n v="2019"/>
    <n v="2501969"/>
    <x v="0"/>
    <x v="2"/>
    <x v="2"/>
    <x v="0"/>
    <x v="2"/>
    <x v="2"/>
    <x v="4"/>
    <x v="3"/>
    <x v="3"/>
    <x v="3"/>
    <x v="0"/>
  </r>
  <r>
    <n v="2019"/>
    <n v="2618283"/>
    <x v="0"/>
    <x v="2"/>
    <x v="2"/>
    <x v="0"/>
    <x v="2"/>
    <x v="1"/>
    <x v="0"/>
    <x v="1"/>
    <x v="3"/>
    <x v="3"/>
    <x v="0"/>
  </r>
  <r>
    <n v="2019"/>
    <n v="2695649"/>
    <x v="0"/>
    <x v="2"/>
    <x v="0"/>
    <x v="0"/>
    <x v="2"/>
    <x v="2"/>
    <x v="0"/>
    <x v="3"/>
    <x v="3"/>
    <x v="3"/>
    <x v="5"/>
  </r>
  <r>
    <n v="2019"/>
    <n v="2992654"/>
    <x v="0"/>
    <x v="2"/>
    <x v="3"/>
    <x v="0"/>
    <x v="2"/>
    <x v="2"/>
    <x v="4"/>
    <x v="3"/>
    <x v="0"/>
    <x v="3"/>
    <x v="5"/>
  </r>
  <r>
    <n v="2019"/>
    <n v="2420569"/>
    <x v="0"/>
    <x v="6"/>
    <x v="2"/>
    <x v="0"/>
    <x v="3"/>
    <x v="0"/>
    <x v="3"/>
    <x v="2"/>
    <x v="1"/>
    <x v="3"/>
    <x v="5"/>
  </r>
  <r>
    <n v="2019"/>
    <n v="2700496"/>
    <x v="0"/>
    <x v="6"/>
    <x v="2"/>
    <x v="0"/>
    <x v="0"/>
    <x v="0"/>
    <x v="0"/>
    <x v="0"/>
    <x v="0"/>
    <x v="3"/>
    <x v="4"/>
  </r>
  <r>
    <n v="2019"/>
    <n v="2099559"/>
    <x v="0"/>
    <x v="0"/>
    <x v="2"/>
    <x v="0"/>
    <x v="0"/>
    <x v="0"/>
    <x v="0"/>
    <x v="2"/>
    <x v="3"/>
    <x v="3"/>
    <x v="5"/>
  </r>
  <r>
    <n v="2019"/>
    <n v="2180769"/>
    <x v="0"/>
    <x v="0"/>
    <x v="0"/>
    <x v="0"/>
    <x v="0"/>
    <x v="3"/>
    <x v="2"/>
    <x v="2"/>
    <x v="3"/>
    <x v="3"/>
    <x v="4"/>
  </r>
  <r>
    <n v="2019"/>
    <n v="2285586"/>
    <x v="0"/>
    <x v="0"/>
    <x v="3"/>
    <x v="0"/>
    <x v="2"/>
    <x v="1"/>
    <x v="1"/>
    <x v="1"/>
    <x v="4"/>
    <x v="3"/>
    <x v="5"/>
  </r>
  <r>
    <n v="2019"/>
    <n v="2551175"/>
    <x v="0"/>
    <x v="0"/>
    <x v="2"/>
    <x v="0"/>
    <x v="1"/>
    <x v="1"/>
    <x v="4"/>
    <x v="3"/>
    <x v="0"/>
    <x v="3"/>
    <x v="0"/>
  </r>
  <r>
    <n v="2019"/>
    <n v="2612969"/>
    <x v="0"/>
    <x v="0"/>
    <x v="0"/>
    <x v="0"/>
    <x v="2"/>
    <x v="0"/>
    <x v="0"/>
    <x v="0"/>
    <x v="0"/>
    <x v="3"/>
    <x v="0"/>
  </r>
  <r>
    <n v="2019"/>
    <n v="2467871"/>
    <x v="0"/>
    <x v="3"/>
    <x v="1"/>
    <x v="0"/>
    <x v="2"/>
    <x v="0"/>
    <x v="4"/>
    <x v="0"/>
    <x v="3"/>
    <x v="3"/>
    <x v="0"/>
  </r>
  <r>
    <n v="2019"/>
    <n v="2504231"/>
    <x v="0"/>
    <x v="3"/>
    <x v="1"/>
    <x v="0"/>
    <x v="1"/>
    <x v="2"/>
    <x v="1"/>
    <x v="0"/>
    <x v="3"/>
    <x v="3"/>
    <x v="5"/>
  </r>
  <r>
    <n v="2019"/>
    <n v="2577341"/>
    <x v="0"/>
    <x v="3"/>
    <x v="1"/>
    <x v="0"/>
    <x v="2"/>
    <x v="2"/>
    <x v="0"/>
    <x v="0"/>
    <x v="3"/>
    <x v="3"/>
    <x v="5"/>
  </r>
  <r>
    <n v="2019"/>
    <n v="2974594"/>
    <x v="0"/>
    <x v="3"/>
    <x v="1"/>
    <x v="0"/>
    <x v="2"/>
    <x v="2"/>
    <x v="4"/>
    <x v="0"/>
    <x v="1"/>
    <x v="3"/>
    <x v="5"/>
  </r>
  <r>
    <n v="2019"/>
    <n v="2328352"/>
    <x v="0"/>
    <x v="1"/>
    <x v="1"/>
    <x v="0"/>
    <x v="3"/>
    <x v="3"/>
    <x v="2"/>
    <x v="2"/>
    <x v="1"/>
    <x v="3"/>
    <x v="5"/>
  </r>
  <r>
    <n v="2019"/>
    <n v="2766873"/>
    <x v="0"/>
    <x v="1"/>
    <x v="1"/>
    <x v="0"/>
    <x v="0"/>
    <x v="0"/>
    <x v="3"/>
    <x v="3"/>
    <x v="2"/>
    <x v="3"/>
    <x v="0"/>
  </r>
  <r>
    <n v="2018"/>
    <n v="2410974"/>
    <x v="0"/>
    <x v="8"/>
    <x v="3"/>
    <x v="1"/>
    <x v="4"/>
    <x v="4"/>
    <x v="2"/>
    <x v="4"/>
    <x v="2"/>
    <x v="3"/>
    <x v="5"/>
  </r>
  <r>
    <n v="2018"/>
    <n v="2511500"/>
    <x v="0"/>
    <x v="8"/>
    <x v="3"/>
    <x v="1"/>
    <x v="4"/>
    <x v="4"/>
    <x v="2"/>
    <x v="4"/>
    <x v="2"/>
    <x v="3"/>
    <x v="5"/>
  </r>
  <r>
    <n v="2018"/>
    <n v="2574775"/>
    <x v="0"/>
    <x v="7"/>
    <x v="3"/>
    <x v="1"/>
    <x v="2"/>
    <x v="2"/>
    <x v="4"/>
    <x v="3"/>
    <x v="0"/>
    <x v="3"/>
    <x v="5"/>
  </r>
  <r>
    <n v="2018"/>
    <n v="2299029"/>
    <x v="0"/>
    <x v="0"/>
    <x v="3"/>
    <x v="1"/>
    <x v="3"/>
    <x v="0"/>
    <x v="0"/>
    <x v="3"/>
    <x v="0"/>
    <x v="3"/>
    <x v="0"/>
  </r>
  <r>
    <n v="2018"/>
    <n v="2430382"/>
    <x v="0"/>
    <x v="1"/>
    <x v="1"/>
    <x v="1"/>
    <x v="3"/>
    <x v="3"/>
    <x v="0"/>
    <x v="2"/>
    <x v="1"/>
    <x v="3"/>
    <x v="0"/>
  </r>
  <r>
    <n v="2018"/>
    <n v="2889352"/>
    <x v="0"/>
    <x v="4"/>
    <x v="1"/>
    <x v="1"/>
    <x v="1"/>
    <x v="1"/>
    <x v="1"/>
    <x v="1"/>
    <x v="0"/>
    <x v="3"/>
    <x v="5"/>
  </r>
  <r>
    <n v="2019"/>
    <n v="2297840"/>
    <x v="0"/>
    <x v="2"/>
    <x v="3"/>
    <x v="1"/>
    <x v="2"/>
    <x v="2"/>
    <x v="4"/>
    <x v="3"/>
    <x v="3"/>
    <x v="3"/>
    <x v="5"/>
  </r>
  <r>
    <n v="2019"/>
    <n v="2484974"/>
    <x v="0"/>
    <x v="6"/>
    <x v="3"/>
    <x v="1"/>
    <x v="0"/>
    <x v="0"/>
    <x v="0"/>
    <x v="0"/>
    <x v="0"/>
    <x v="3"/>
    <x v="5"/>
  </r>
  <r>
    <n v="2019"/>
    <n v="2901387"/>
    <x v="0"/>
    <x v="6"/>
    <x v="2"/>
    <x v="1"/>
    <x v="2"/>
    <x v="2"/>
    <x v="0"/>
    <x v="2"/>
    <x v="3"/>
    <x v="3"/>
    <x v="5"/>
  </r>
  <r>
    <n v="2019"/>
    <n v="2521440"/>
    <x v="0"/>
    <x v="7"/>
    <x v="3"/>
    <x v="1"/>
    <x v="2"/>
    <x v="3"/>
    <x v="3"/>
    <x v="4"/>
    <x v="2"/>
    <x v="3"/>
    <x v="4"/>
  </r>
  <r>
    <n v="2019"/>
    <n v="2583425"/>
    <x v="0"/>
    <x v="7"/>
    <x v="2"/>
    <x v="1"/>
    <x v="3"/>
    <x v="3"/>
    <x v="3"/>
    <x v="4"/>
    <x v="2"/>
    <x v="3"/>
    <x v="0"/>
  </r>
  <r>
    <n v="2019"/>
    <n v="2255550"/>
    <x v="0"/>
    <x v="1"/>
    <x v="1"/>
    <x v="1"/>
    <x v="3"/>
    <x v="3"/>
    <x v="0"/>
    <x v="4"/>
    <x v="2"/>
    <x v="3"/>
    <x v="2"/>
  </r>
  <r>
    <n v="2019"/>
    <n v="2338068"/>
    <x v="0"/>
    <x v="1"/>
    <x v="1"/>
    <x v="1"/>
    <x v="2"/>
    <x v="0"/>
    <x v="0"/>
    <x v="2"/>
    <x v="2"/>
    <x v="3"/>
    <x v="0"/>
  </r>
  <r>
    <n v="2018"/>
    <n v="2157435"/>
    <x v="0"/>
    <x v="5"/>
    <x v="0"/>
    <x v="2"/>
    <x v="0"/>
    <x v="2"/>
    <x v="4"/>
    <x v="3"/>
    <x v="3"/>
    <x v="3"/>
    <x v="5"/>
  </r>
  <r>
    <n v="2018"/>
    <n v="2158182"/>
    <x v="0"/>
    <x v="2"/>
    <x v="2"/>
    <x v="2"/>
    <x v="1"/>
    <x v="2"/>
    <x v="4"/>
    <x v="1"/>
    <x v="1"/>
    <x v="3"/>
    <x v="2"/>
  </r>
  <r>
    <n v="2018"/>
    <n v="2219131"/>
    <x v="0"/>
    <x v="2"/>
    <x v="2"/>
    <x v="2"/>
    <x v="2"/>
    <x v="0"/>
    <x v="0"/>
    <x v="3"/>
    <x v="0"/>
    <x v="3"/>
    <x v="0"/>
  </r>
  <r>
    <n v="2018"/>
    <n v="2909128"/>
    <x v="0"/>
    <x v="6"/>
    <x v="3"/>
    <x v="2"/>
    <x v="3"/>
    <x v="3"/>
    <x v="3"/>
    <x v="4"/>
    <x v="1"/>
    <x v="3"/>
    <x v="1"/>
  </r>
  <r>
    <n v="2018"/>
    <n v="2103304"/>
    <x v="0"/>
    <x v="7"/>
    <x v="2"/>
    <x v="2"/>
    <x v="0"/>
    <x v="0"/>
    <x v="0"/>
    <x v="2"/>
    <x v="3"/>
    <x v="3"/>
    <x v="0"/>
  </r>
  <r>
    <n v="2018"/>
    <n v="2220799"/>
    <x v="0"/>
    <x v="1"/>
    <x v="1"/>
    <x v="2"/>
    <x v="0"/>
    <x v="0"/>
    <x v="0"/>
    <x v="2"/>
    <x v="0"/>
    <x v="3"/>
    <x v="4"/>
  </r>
  <r>
    <n v="2019"/>
    <n v="2226767"/>
    <x v="0"/>
    <x v="8"/>
    <x v="0"/>
    <x v="2"/>
    <x v="2"/>
    <x v="2"/>
    <x v="4"/>
    <x v="3"/>
    <x v="0"/>
    <x v="3"/>
    <x v="5"/>
  </r>
  <r>
    <n v="2019"/>
    <n v="2143917"/>
    <x v="0"/>
    <x v="2"/>
    <x v="2"/>
    <x v="2"/>
    <x v="3"/>
    <x v="3"/>
    <x v="3"/>
    <x v="2"/>
    <x v="1"/>
    <x v="3"/>
    <x v="5"/>
  </r>
  <r>
    <n v="2019"/>
    <n v="2577750"/>
    <x v="0"/>
    <x v="6"/>
    <x v="2"/>
    <x v="2"/>
    <x v="2"/>
    <x v="2"/>
    <x v="4"/>
    <x v="2"/>
    <x v="2"/>
    <x v="3"/>
    <x v="4"/>
  </r>
  <r>
    <n v="2019"/>
    <n v="2067945"/>
    <x v="0"/>
    <x v="0"/>
    <x v="2"/>
    <x v="2"/>
    <x v="0"/>
    <x v="0"/>
    <x v="0"/>
    <x v="2"/>
    <x v="3"/>
    <x v="3"/>
    <x v="0"/>
  </r>
  <r>
    <n v="2019"/>
    <n v="2492088"/>
    <x v="0"/>
    <x v="4"/>
    <x v="1"/>
    <x v="2"/>
    <x v="3"/>
    <x v="3"/>
    <x v="3"/>
    <x v="2"/>
    <x v="3"/>
    <x v="3"/>
    <x v="0"/>
  </r>
  <r>
    <n v="2018"/>
    <n v="2606617"/>
    <x v="0"/>
    <x v="8"/>
    <x v="2"/>
    <x v="3"/>
    <x v="1"/>
    <x v="1"/>
    <x v="0"/>
    <x v="1"/>
    <x v="4"/>
    <x v="3"/>
    <x v="5"/>
  </r>
  <r>
    <n v="2018"/>
    <n v="2719155"/>
    <x v="0"/>
    <x v="8"/>
    <x v="2"/>
    <x v="3"/>
    <x v="1"/>
    <x v="1"/>
    <x v="1"/>
    <x v="1"/>
    <x v="4"/>
    <x v="3"/>
    <x v="0"/>
  </r>
  <r>
    <n v="2018"/>
    <n v="2753292"/>
    <x v="0"/>
    <x v="8"/>
    <x v="2"/>
    <x v="3"/>
    <x v="1"/>
    <x v="1"/>
    <x v="1"/>
    <x v="1"/>
    <x v="4"/>
    <x v="3"/>
    <x v="0"/>
  </r>
  <r>
    <n v="2018"/>
    <n v="2493705"/>
    <x v="0"/>
    <x v="5"/>
    <x v="2"/>
    <x v="3"/>
    <x v="2"/>
    <x v="2"/>
    <x v="0"/>
    <x v="0"/>
    <x v="3"/>
    <x v="3"/>
    <x v="5"/>
  </r>
  <r>
    <n v="2018"/>
    <n v="2550354"/>
    <x v="0"/>
    <x v="5"/>
    <x v="2"/>
    <x v="3"/>
    <x v="1"/>
    <x v="1"/>
    <x v="1"/>
    <x v="1"/>
    <x v="4"/>
    <x v="3"/>
    <x v="5"/>
  </r>
  <r>
    <n v="2018"/>
    <n v="2608357"/>
    <x v="0"/>
    <x v="5"/>
    <x v="2"/>
    <x v="3"/>
    <x v="1"/>
    <x v="1"/>
    <x v="0"/>
    <x v="1"/>
    <x v="4"/>
    <x v="3"/>
    <x v="4"/>
  </r>
  <r>
    <n v="2018"/>
    <n v="2867665"/>
    <x v="0"/>
    <x v="5"/>
    <x v="2"/>
    <x v="3"/>
    <x v="1"/>
    <x v="2"/>
    <x v="4"/>
    <x v="3"/>
    <x v="0"/>
    <x v="3"/>
    <x v="5"/>
  </r>
  <r>
    <n v="2018"/>
    <n v="2935401"/>
    <x v="0"/>
    <x v="5"/>
    <x v="0"/>
    <x v="3"/>
    <x v="1"/>
    <x v="1"/>
    <x v="4"/>
    <x v="3"/>
    <x v="0"/>
    <x v="3"/>
    <x v="4"/>
  </r>
  <r>
    <n v="2018"/>
    <n v="2951475"/>
    <x v="0"/>
    <x v="5"/>
    <x v="2"/>
    <x v="3"/>
    <x v="1"/>
    <x v="1"/>
    <x v="1"/>
    <x v="1"/>
    <x v="4"/>
    <x v="3"/>
    <x v="5"/>
  </r>
  <r>
    <n v="2018"/>
    <n v="2099659"/>
    <x v="0"/>
    <x v="2"/>
    <x v="2"/>
    <x v="3"/>
    <x v="2"/>
    <x v="2"/>
    <x v="0"/>
    <x v="3"/>
    <x v="3"/>
    <x v="3"/>
    <x v="5"/>
  </r>
  <r>
    <n v="2018"/>
    <n v="2118766"/>
    <x v="0"/>
    <x v="2"/>
    <x v="2"/>
    <x v="3"/>
    <x v="1"/>
    <x v="1"/>
    <x v="1"/>
    <x v="1"/>
    <x v="4"/>
    <x v="3"/>
    <x v="5"/>
  </r>
  <r>
    <n v="2018"/>
    <n v="2625140"/>
    <x v="0"/>
    <x v="2"/>
    <x v="3"/>
    <x v="3"/>
    <x v="1"/>
    <x v="1"/>
    <x v="1"/>
    <x v="1"/>
    <x v="4"/>
    <x v="3"/>
    <x v="5"/>
  </r>
  <r>
    <n v="2018"/>
    <n v="2773084"/>
    <x v="0"/>
    <x v="2"/>
    <x v="0"/>
    <x v="3"/>
    <x v="2"/>
    <x v="2"/>
    <x v="4"/>
    <x v="0"/>
    <x v="3"/>
    <x v="3"/>
    <x v="4"/>
  </r>
  <r>
    <n v="2018"/>
    <n v="2924234"/>
    <x v="0"/>
    <x v="2"/>
    <x v="0"/>
    <x v="3"/>
    <x v="1"/>
    <x v="1"/>
    <x v="1"/>
    <x v="1"/>
    <x v="4"/>
    <x v="3"/>
    <x v="5"/>
  </r>
  <r>
    <n v="2018"/>
    <n v="2220977"/>
    <x v="0"/>
    <x v="6"/>
    <x v="2"/>
    <x v="3"/>
    <x v="1"/>
    <x v="1"/>
    <x v="1"/>
    <x v="1"/>
    <x v="4"/>
    <x v="3"/>
    <x v="5"/>
  </r>
  <r>
    <n v="2018"/>
    <n v="2255949"/>
    <x v="0"/>
    <x v="6"/>
    <x v="2"/>
    <x v="3"/>
    <x v="0"/>
    <x v="0"/>
    <x v="0"/>
    <x v="3"/>
    <x v="3"/>
    <x v="3"/>
    <x v="5"/>
  </r>
  <r>
    <n v="2018"/>
    <n v="2281892"/>
    <x v="0"/>
    <x v="6"/>
    <x v="0"/>
    <x v="3"/>
    <x v="2"/>
    <x v="2"/>
    <x v="2"/>
    <x v="2"/>
    <x v="1"/>
    <x v="3"/>
    <x v="5"/>
  </r>
  <r>
    <n v="2018"/>
    <n v="2347135"/>
    <x v="0"/>
    <x v="6"/>
    <x v="0"/>
    <x v="3"/>
    <x v="3"/>
    <x v="2"/>
    <x v="4"/>
    <x v="3"/>
    <x v="0"/>
    <x v="3"/>
    <x v="5"/>
  </r>
  <r>
    <n v="2018"/>
    <n v="2419242"/>
    <x v="0"/>
    <x v="6"/>
    <x v="2"/>
    <x v="3"/>
    <x v="1"/>
    <x v="1"/>
    <x v="1"/>
    <x v="1"/>
    <x v="4"/>
    <x v="3"/>
    <x v="5"/>
  </r>
  <r>
    <n v="2018"/>
    <n v="2696762"/>
    <x v="0"/>
    <x v="6"/>
    <x v="2"/>
    <x v="3"/>
    <x v="1"/>
    <x v="1"/>
    <x v="0"/>
    <x v="3"/>
    <x v="0"/>
    <x v="3"/>
    <x v="5"/>
  </r>
  <r>
    <n v="2018"/>
    <n v="2708010"/>
    <x v="0"/>
    <x v="6"/>
    <x v="2"/>
    <x v="3"/>
    <x v="2"/>
    <x v="2"/>
    <x v="4"/>
    <x v="3"/>
    <x v="0"/>
    <x v="3"/>
    <x v="5"/>
  </r>
  <r>
    <n v="2018"/>
    <n v="2874115"/>
    <x v="0"/>
    <x v="6"/>
    <x v="2"/>
    <x v="3"/>
    <x v="1"/>
    <x v="1"/>
    <x v="1"/>
    <x v="1"/>
    <x v="4"/>
    <x v="3"/>
    <x v="5"/>
  </r>
  <r>
    <n v="2018"/>
    <n v="2142101"/>
    <x v="0"/>
    <x v="7"/>
    <x v="2"/>
    <x v="3"/>
    <x v="2"/>
    <x v="2"/>
    <x v="4"/>
    <x v="3"/>
    <x v="4"/>
    <x v="3"/>
    <x v="5"/>
  </r>
  <r>
    <n v="2018"/>
    <n v="2184072"/>
    <x v="0"/>
    <x v="7"/>
    <x v="2"/>
    <x v="3"/>
    <x v="1"/>
    <x v="3"/>
    <x v="0"/>
    <x v="3"/>
    <x v="3"/>
    <x v="3"/>
    <x v="5"/>
  </r>
  <r>
    <n v="2018"/>
    <n v="2356311"/>
    <x v="0"/>
    <x v="7"/>
    <x v="2"/>
    <x v="3"/>
    <x v="0"/>
    <x v="2"/>
    <x v="4"/>
    <x v="0"/>
    <x v="3"/>
    <x v="3"/>
    <x v="5"/>
  </r>
  <r>
    <n v="2018"/>
    <n v="2370687"/>
    <x v="0"/>
    <x v="7"/>
    <x v="3"/>
    <x v="3"/>
    <x v="1"/>
    <x v="1"/>
    <x v="1"/>
    <x v="1"/>
    <x v="4"/>
    <x v="3"/>
    <x v="5"/>
  </r>
  <r>
    <n v="2018"/>
    <n v="2370772"/>
    <x v="0"/>
    <x v="7"/>
    <x v="0"/>
    <x v="3"/>
    <x v="1"/>
    <x v="1"/>
    <x v="1"/>
    <x v="1"/>
    <x v="4"/>
    <x v="3"/>
    <x v="0"/>
  </r>
  <r>
    <n v="2018"/>
    <n v="2626364"/>
    <x v="0"/>
    <x v="7"/>
    <x v="2"/>
    <x v="3"/>
    <x v="0"/>
    <x v="2"/>
    <x v="0"/>
    <x v="3"/>
    <x v="0"/>
    <x v="3"/>
    <x v="5"/>
  </r>
  <r>
    <n v="2018"/>
    <n v="2686480"/>
    <x v="0"/>
    <x v="7"/>
    <x v="2"/>
    <x v="3"/>
    <x v="1"/>
    <x v="1"/>
    <x v="1"/>
    <x v="1"/>
    <x v="4"/>
    <x v="3"/>
    <x v="5"/>
  </r>
  <r>
    <n v="2018"/>
    <n v="2260827"/>
    <x v="0"/>
    <x v="0"/>
    <x v="2"/>
    <x v="3"/>
    <x v="0"/>
    <x v="0"/>
    <x v="4"/>
    <x v="1"/>
    <x v="4"/>
    <x v="3"/>
    <x v="4"/>
  </r>
  <r>
    <n v="2018"/>
    <n v="2460757"/>
    <x v="0"/>
    <x v="0"/>
    <x v="2"/>
    <x v="3"/>
    <x v="2"/>
    <x v="2"/>
    <x v="4"/>
    <x v="3"/>
    <x v="4"/>
    <x v="3"/>
    <x v="5"/>
  </r>
  <r>
    <n v="2018"/>
    <n v="2660322"/>
    <x v="0"/>
    <x v="0"/>
    <x v="0"/>
    <x v="3"/>
    <x v="1"/>
    <x v="1"/>
    <x v="4"/>
    <x v="1"/>
    <x v="4"/>
    <x v="3"/>
    <x v="4"/>
  </r>
  <r>
    <n v="2018"/>
    <n v="2746058"/>
    <x v="0"/>
    <x v="0"/>
    <x v="2"/>
    <x v="3"/>
    <x v="1"/>
    <x v="1"/>
    <x v="1"/>
    <x v="1"/>
    <x v="4"/>
    <x v="3"/>
    <x v="5"/>
  </r>
  <r>
    <n v="2018"/>
    <n v="2864760"/>
    <x v="0"/>
    <x v="0"/>
    <x v="2"/>
    <x v="3"/>
    <x v="1"/>
    <x v="2"/>
    <x v="4"/>
    <x v="3"/>
    <x v="4"/>
    <x v="3"/>
    <x v="0"/>
  </r>
  <r>
    <n v="2018"/>
    <n v="2475041"/>
    <x v="0"/>
    <x v="1"/>
    <x v="1"/>
    <x v="3"/>
    <x v="1"/>
    <x v="1"/>
    <x v="4"/>
    <x v="2"/>
    <x v="4"/>
    <x v="3"/>
    <x v="5"/>
  </r>
  <r>
    <n v="2018"/>
    <n v="2463193"/>
    <x v="0"/>
    <x v="4"/>
    <x v="1"/>
    <x v="3"/>
    <x v="3"/>
    <x v="0"/>
    <x v="2"/>
    <x v="0"/>
    <x v="1"/>
    <x v="3"/>
    <x v="0"/>
  </r>
  <r>
    <n v="2019"/>
    <n v="2316771"/>
    <x v="0"/>
    <x v="8"/>
    <x v="0"/>
    <x v="3"/>
    <x v="1"/>
    <x v="1"/>
    <x v="1"/>
    <x v="1"/>
    <x v="4"/>
    <x v="3"/>
    <x v="4"/>
  </r>
  <r>
    <n v="2019"/>
    <n v="2421092"/>
    <x v="0"/>
    <x v="8"/>
    <x v="2"/>
    <x v="3"/>
    <x v="1"/>
    <x v="1"/>
    <x v="1"/>
    <x v="1"/>
    <x v="4"/>
    <x v="3"/>
    <x v="4"/>
  </r>
  <r>
    <n v="2019"/>
    <n v="2463201"/>
    <x v="0"/>
    <x v="8"/>
    <x v="0"/>
    <x v="3"/>
    <x v="1"/>
    <x v="1"/>
    <x v="1"/>
    <x v="1"/>
    <x v="4"/>
    <x v="3"/>
    <x v="5"/>
  </r>
  <r>
    <n v="2019"/>
    <n v="2883856"/>
    <x v="0"/>
    <x v="8"/>
    <x v="2"/>
    <x v="3"/>
    <x v="1"/>
    <x v="1"/>
    <x v="1"/>
    <x v="1"/>
    <x v="0"/>
    <x v="3"/>
    <x v="5"/>
  </r>
  <r>
    <n v="2019"/>
    <n v="2093604"/>
    <x v="0"/>
    <x v="5"/>
    <x v="0"/>
    <x v="3"/>
    <x v="2"/>
    <x v="2"/>
    <x v="4"/>
    <x v="3"/>
    <x v="0"/>
    <x v="3"/>
    <x v="5"/>
  </r>
  <r>
    <n v="2019"/>
    <n v="2273906"/>
    <x v="0"/>
    <x v="5"/>
    <x v="0"/>
    <x v="3"/>
    <x v="2"/>
    <x v="2"/>
    <x v="4"/>
    <x v="3"/>
    <x v="0"/>
    <x v="3"/>
    <x v="5"/>
  </r>
  <r>
    <n v="2019"/>
    <n v="2299943"/>
    <x v="0"/>
    <x v="5"/>
    <x v="2"/>
    <x v="3"/>
    <x v="2"/>
    <x v="1"/>
    <x v="0"/>
    <x v="1"/>
    <x v="3"/>
    <x v="3"/>
    <x v="5"/>
  </r>
  <r>
    <n v="2019"/>
    <n v="2443945"/>
    <x v="0"/>
    <x v="5"/>
    <x v="2"/>
    <x v="3"/>
    <x v="2"/>
    <x v="2"/>
    <x v="0"/>
    <x v="3"/>
    <x v="0"/>
    <x v="3"/>
    <x v="5"/>
  </r>
  <r>
    <n v="2019"/>
    <n v="2595564"/>
    <x v="0"/>
    <x v="5"/>
    <x v="2"/>
    <x v="3"/>
    <x v="1"/>
    <x v="1"/>
    <x v="1"/>
    <x v="1"/>
    <x v="4"/>
    <x v="3"/>
    <x v="5"/>
  </r>
  <r>
    <n v="2019"/>
    <n v="2606210"/>
    <x v="0"/>
    <x v="5"/>
    <x v="0"/>
    <x v="3"/>
    <x v="1"/>
    <x v="1"/>
    <x v="4"/>
    <x v="3"/>
    <x v="4"/>
    <x v="3"/>
    <x v="0"/>
  </r>
  <r>
    <n v="2019"/>
    <n v="2825563"/>
    <x v="0"/>
    <x v="5"/>
    <x v="2"/>
    <x v="3"/>
    <x v="1"/>
    <x v="1"/>
    <x v="1"/>
    <x v="2"/>
    <x v="0"/>
    <x v="3"/>
    <x v="4"/>
  </r>
  <r>
    <n v="2019"/>
    <n v="2044125"/>
    <x v="0"/>
    <x v="2"/>
    <x v="2"/>
    <x v="3"/>
    <x v="1"/>
    <x v="1"/>
    <x v="0"/>
    <x v="3"/>
    <x v="3"/>
    <x v="3"/>
    <x v="5"/>
  </r>
  <r>
    <n v="2019"/>
    <n v="2055811"/>
    <x v="0"/>
    <x v="2"/>
    <x v="3"/>
    <x v="3"/>
    <x v="1"/>
    <x v="2"/>
    <x v="4"/>
    <x v="3"/>
    <x v="4"/>
    <x v="3"/>
    <x v="5"/>
  </r>
  <r>
    <n v="2019"/>
    <n v="2395393"/>
    <x v="0"/>
    <x v="2"/>
    <x v="2"/>
    <x v="3"/>
    <x v="2"/>
    <x v="0"/>
    <x v="0"/>
    <x v="0"/>
    <x v="3"/>
    <x v="3"/>
    <x v="5"/>
  </r>
  <r>
    <n v="2019"/>
    <n v="2409716"/>
    <x v="0"/>
    <x v="2"/>
    <x v="2"/>
    <x v="3"/>
    <x v="2"/>
    <x v="2"/>
    <x v="0"/>
    <x v="0"/>
    <x v="4"/>
    <x v="3"/>
    <x v="5"/>
  </r>
  <r>
    <n v="2019"/>
    <n v="2549978"/>
    <x v="0"/>
    <x v="2"/>
    <x v="0"/>
    <x v="3"/>
    <x v="1"/>
    <x v="1"/>
    <x v="1"/>
    <x v="1"/>
    <x v="4"/>
    <x v="3"/>
    <x v="5"/>
  </r>
  <r>
    <n v="2019"/>
    <n v="2712027"/>
    <x v="0"/>
    <x v="2"/>
    <x v="2"/>
    <x v="3"/>
    <x v="2"/>
    <x v="2"/>
    <x v="4"/>
    <x v="3"/>
    <x v="0"/>
    <x v="3"/>
    <x v="0"/>
  </r>
  <r>
    <n v="2019"/>
    <n v="2016239"/>
    <x v="0"/>
    <x v="6"/>
    <x v="3"/>
    <x v="3"/>
    <x v="2"/>
    <x v="2"/>
    <x v="0"/>
    <x v="0"/>
    <x v="1"/>
    <x v="3"/>
    <x v="0"/>
  </r>
  <r>
    <n v="2019"/>
    <n v="2195761"/>
    <x v="0"/>
    <x v="6"/>
    <x v="0"/>
    <x v="3"/>
    <x v="1"/>
    <x v="1"/>
    <x v="1"/>
    <x v="1"/>
    <x v="4"/>
    <x v="3"/>
    <x v="5"/>
  </r>
  <r>
    <n v="2019"/>
    <n v="2389165"/>
    <x v="0"/>
    <x v="6"/>
    <x v="2"/>
    <x v="3"/>
    <x v="2"/>
    <x v="2"/>
    <x v="4"/>
    <x v="3"/>
    <x v="0"/>
    <x v="3"/>
    <x v="5"/>
  </r>
  <r>
    <n v="2019"/>
    <n v="2438669"/>
    <x v="0"/>
    <x v="6"/>
    <x v="3"/>
    <x v="3"/>
    <x v="0"/>
    <x v="0"/>
    <x v="0"/>
    <x v="0"/>
    <x v="3"/>
    <x v="3"/>
    <x v="5"/>
  </r>
  <r>
    <n v="2019"/>
    <n v="2511377"/>
    <x v="0"/>
    <x v="6"/>
    <x v="3"/>
    <x v="3"/>
    <x v="1"/>
    <x v="1"/>
    <x v="1"/>
    <x v="1"/>
    <x v="4"/>
    <x v="3"/>
    <x v="5"/>
  </r>
  <r>
    <n v="2019"/>
    <n v="2950919"/>
    <x v="0"/>
    <x v="6"/>
    <x v="2"/>
    <x v="3"/>
    <x v="1"/>
    <x v="1"/>
    <x v="4"/>
    <x v="3"/>
    <x v="0"/>
    <x v="3"/>
    <x v="5"/>
  </r>
  <r>
    <n v="2019"/>
    <n v="2261698"/>
    <x v="0"/>
    <x v="7"/>
    <x v="0"/>
    <x v="3"/>
    <x v="2"/>
    <x v="2"/>
    <x v="4"/>
    <x v="3"/>
    <x v="0"/>
    <x v="3"/>
    <x v="5"/>
  </r>
  <r>
    <n v="2019"/>
    <n v="2791904"/>
    <x v="0"/>
    <x v="7"/>
    <x v="2"/>
    <x v="3"/>
    <x v="1"/>
    <x v="2"/>
    <x v="4"/>
    <x v="0"/>
    <x v="0"/>
    <x v="3"/>
    <x v="5"/>
  </r>
  <r>
    <n v="2019"/>
    <n v="2888511"/>
    <x v="0"/>
    <x v="7"/>
    <x v="3"/>
    <x v="3"/>
    <x v="1"/>
    <x v="1"/>
    <x v="4"/>
    <x v="1"/>
    <x v="4"/>
    <x v="3"/>
    <x v="5"/>
  </r>
  <r>
    <n v="2019"/>
    <n v="2093038"/>
    <x v="0"/>
    <x v="0"/>
    <x v="2"/>
    <x v="3"/>
    <x v="1"/>
    <x v="1"/>
    <x v="1"/>
    <x v="1"/>
    <x v="4"/>
    <x v="3"/>
    <x v="0"/>
  </r>
  <r>
    <n v="2019"/>
    <n v="2722257"/>
    <x v="0"/>
    <x v="0"/>
    <x v="0"/>
    <x v="3"/>
    <x v="0"/>
    <x v="0"/>
    <x v="0"/>
    <x v="0"/>
    <x v="4"/>
    <x v="3"/>
    <x v="5"/>
  </r>
  <r>
    <n v="2019"/>
    <n v="2728191"/>
    <x v="0"/>
    <x v="0"/>
    <x v="0"/>
    <x v="3"/>
    <x v="1"/>
    <x v="1"/>
    <x v="0"/>
    <x v="3"/>
    <x v="1"/>
    <x v="3"/>
    <x v="4"/>
  </r>
  <r>
    <n v="2019"/>
    <n v="2014155"/>
    <x v="0"/>
    <x v="3"/>
    <x v="1"/>
    <x v="3"/>
    <x v="2"/>
    <x v="2"/>
    <x v="4"/>
    <x v="3"/>
    <x v="0"/>
    <x v="3"/>
    <x v="0"/>
  </r>
  <r>
    <n v="2019"/>
    <n v="2547820"/>
    <x v="0"/>
    <x v="3"/>
    <x v="1"/>
    <x v="3"/>
    <x v="1"/>
    <x v="1"/>
    <x v="1"/>
    <x v="1"/>
    <x v="3"/>
    <x v="3"/>
    <x v="5"/>
  </r>
  <r>
    <n v="2019"/>
    <n v="2574223"/>
    <x v="0"/>
    <x v="3"/>
    <x v="1"/>
    <x v="3"/>
    <x v="1"/>
    <x v="1"/>
    <x v="3"/>
    <x v="1"/>
    <x v="1"/>
    <x v="3"/>
    <x v="4"/>
  </r>
  <r>
    <n v="2019"/>
    <n v="2882674"/>
    <x v="0"/>
    <x v="3"/>
    <x v="1"/>
    <x v="3"/>
    <x v="2"/>
    <x v="2"/>
    <x v="0"/>
    <x v="1"/>
    <x v="0"/>
    <x v="3"/>
    <x v="5"/>
  </r>
  <r>
    <n v="2019"/>
    <n v="2950175"/>
    <x v="0"/>
    <x v="3"/>
    <x v="1"/>
    <x v="3"/>
    <x v="0"/>
    <x v="0"/>
    <x v="3"/>
    <x v="0"/>
    <x v="3"/>
    <x v="3"/>
    <x v="4"/>
  </r>
  <r>
    <n v="2019"/>
    <n v="2142191"/>
    <x v="0"/>
    <x v="1"/>
    <x v="1"/>
    <x v="3"/>
    <x v="2"/>
    <x v="2"/>
    <x v="0"/>
    <x v="3"/>
    <x v="0"/>
    <x v="3"/>
    <x v="5"/>
  </r>
  <r>
    <n v="2019"/>
    <n v="2413597"/>
    <x v="0"/>
    <x v="1"/>
    <x v="1"/>
    <x v="3"/>
    <x v="1"/>
    <x v="0"/>
    <x v="0"/>
    <x v="0"/>
    <x v="3"/>
    <x v="3"/>
    <x v="4"/>
  </r>
  <r>
    <n v="2019"/>
    <n v="2457478"/>
    <x v="0"/>
    <x v="1"/>
    <x v="1"/>
    <x v="3"/>
    <x v="1"/>
    <x v="0"/>
    <x v="4"/>
    <x v="3"/>
    <x v="0"/>
    <x v="3"/>
    <x v="4"/>
  </r>
  <r>
    <n v="2019"/>
    <n v="2555128"/>
    <x v="0"/>
    <x v="1"/>
    <x v="1"/>
    <x v="3"/>
    <x v="2"/>
    <x v="1"/>
    <x v="4"/>
    <x v="3"/>
    <x v="3"/>
    <x v="3"/>
    <x v="5"/>
  </r>
  <r>
    <n v="2018"/>
    <n v="2935186"/>
    <x v="0"/>
    <x v="2"/>
    <x v="3"/>
    <x v="4"/>
    <x v="4"/>
    <x v="2"/>
    <x v="4"/>
    <x v="3"/>
    <x v="3"/>
    <x v="3"/>
    <x v="5"/>
  </r>
  <r>
    <n v="2018"/>
    <n v="2166460"/>
    <x v="0"/>
    <x v="6"/>
    <x v="0"/>
    <x v="4"/>
    <x v="0"/>
    <x v="3"/>
    <x v="2"/>
    <x v="4"/>
    <x v="3"/>
    <x v="3"/>
    <x v="5"/>
  </r>
  <r>
    <n v="2018"/>
    <n v="2440013"/>
    <x v="0"/>
    <x v="6"/>
    <x v="2"/>
    <x v="4"/>
    <x v="3"/>
    <x v="1"/>
    <x v="3"/>
    <x v="2"/>
    <x v="3"/>
    <x v="3"/>
    <x v="4"/>
  </r>
  <r>
    <n v="2019"/>
    <n v="2116341"/>
    <x v="0"/>
    <x v="0"/>
    <x v="2"/>
    <x v="4"/>
    <x v="4"/>
    <x v="4"/>
    <x v="2"/>
    <x v="4"/>
    <x v="3"/>
    <x v="3"/>
    <x v="0"/>
  </r>
  <r>
    <n v="2018"/>
    <n v="2153667"/>
    <x v="0"/>
    <x v="6"/>
    <x v="0"/>
    <x v="3"/>
    <x v="1"/>
    <x v="1"/>
    <x v="1"/>
    <x v="1"/>
    <x v="4"/>
    <x v="3"/>
    <x v="5"/>
  </r>
  <r>
    <n v="2018"/>
    <n v="2227826"/>
    <x v="0"/>
    <x v="8"/>
    <x v="2"/>
    <x v="0"/>
    <x v="1"/>
    <x v="1"/>
    <x v="1"/>
    <x v="1"/>
    <x v="0"/>
    <x v="4"/>
    <x v="5"/>
  </r>
  <r>
    <n v="2018"/>
    <n v="2308797"/>
    <x v="0"/>
    <x v="8"/>
    <x v="2"/>
    <x v="0"/>
    <x v="2"/>
    <x v="2"/>
    <x v="4"/>
    <x v="3"/>
    <x v="0"/>
    <x v="4"/>
    <x v="0"/>
  </r>
  <r>
    <n v="2018"/>
    <n v="2677333"/>
    <x v="0"/>
    <x v="8"/>
    <x v="2"/>
    <x v="0"/>
    <x v="2"/>
    <x v="2"/>
    <x v="4"/>
    <x v="3"/>
    <x v="0"/>
    <x v="4"/>
    <x v="5"/>
  </r>
  <r>
    <n v="2018"/>
    <n v="2717607"/>
    <x v="0"/>
    <x v="8"/>
    <x v="2"/>
    <x v="0"/>
    <x v="2"/>
    <x v="2"/>
    <x v="4"/>
    <x v="3"/>
    <x v="0"/>
    <x v="4"/>
    <x v="5"/>
  </r>
  <r>
    <n v="2018"/>
    <n v="2749584"/>
    <x v="0"/>
    <x v="8"/>
    <x v="3"/>
    <x v="0"/>
    <x v="2"/>
    <x v="2"/>
    <x v="4"/>
    <x v="3"/>
    <x v="0"/>
    <x v="4"/>
    <x v="0"/>
  </r>
  <r>
    <n v="2018"/>
    <n v="2804127"/>
    <x v="0"/>
    <x v="8"/>
    <x v="2"/>
    <x v="0"/>
    <x v="1"/>
    <x v="1"/>
    <x v="1"/>
    <x v="1"/>
    <x v="4"/>
    <x v="4"/>
    <x v="0"/>
  </r>
  <r>
    <n v="2018"/>
    <n v="2868804"/>
    <x v="0"/>
    <x v="8"/>
    <x v="2"/>
    <x v="0"/>
    <x v="1"/>
    <x v="1"/>
    <x v="0"/>
    <x v="1"/>
    <x v="4"/>
    <x v="4"/>
    <x v="5"/>
  </r>
  <r>
    <n v="2018"/>
    <n v="2362094"/>
    <x v="0"/>
    <x v="5"/>
    <x v="3"/>
    <x v="0"/>
    <x v="1"/>
    <x v="1"/>
    <x v="1"/>
    <x v="1"/>
    <x v="0"/>
    <x v="4"/>
    <x v="5"/>
  </r>
  <r>
    <n v="2018"/>
    <n v="2396822"/>
    <x v="0"/>
    <x v="5"/>
    <x v="2"/>
    <x v="0"/>
    <x v="0"/>
    <x v="0"/>
    <x v="0"/>
    <x v="0"/>
    <x v="3"/>
    <x v="4"/>
    <x v="5"/>
  </r>
  <r>
    <n v="2018"/>
    <n v="2526796"/>
    <x v="0"/>
    <x v="5"/>
    <x v="2"/>
    <x v="0"/>
    <x v="1"/>
    <x v="1"/>
    <x v="0"/>
    <x v="3"/>
    <x v="3"/>
    <x v="4"/>
    <x v="0"/>
  </r>
  <r>
    <n v="2018"/>
    <n v="2665794"/>
    <x v="0"/>
    <x v="5"/>
    <x v="2"/>
    <x v="0"/>
    <x v="1"/>
    <x v="2"/>
    <x v="4"/>
    <x v="3"/>
    <x v="4"/>
    <x v="4"/>
    <x v="4"/>
  </r>
  <r>
    <n v="2018"/>
    <n v="2689687"/>
    <x v="0"/>
    <x v="5"/>
    <x v="0"/>
    <x v="0"/>
    <x v="2"/>
    <x v="2"/>
    <x v="0"/>
    <x v="3"/>
    <x v="2"/>
    <x v="4"/>
    <x v="0"/>
  </r>
  <r>
    <n v="2018"/>
    <n v="2800340"/>
    <x v="0"/>
    <x v="5"/>
    <x v="3"/>
    <x v="0"/>
    <x v="2"/>
    <x v="2"/>
    <x v="3"/>
    <x v="3"/>
    <x v="3"/>
    <x v="4"/>
    <x v="0"/>
  </r>
  <r>
    <n v="2018"/>
    <n v="2151218"/>
    <x v="0"/>
    <x v="2"/>
    <x v="2"/>
    <x v="0"/>
    <x v="1"/>
    <x v="2"/>
    <x v="1"/>
    <x v="3"/>
    <x v="4"/>
    <x v="4"/>
    <x v="0"/>
  </r>
  <r>
    <n v="2018"/>
    <n v="2278426"/>
    <x v="0"/>
    <x v="2"/>
    <x v="2"/>
    <x v="0"/>
    <x v="2"/>
    <x v="2"/>
    <x v="4"/>
    <x v="3"/>
    <x v="0"/>
    <x v="4"/>
    <x v="0"/>
  </r>
  <r>
    <n v="2018"/>
    <n v="2311967"/>
    <x v="0"/>
    <x v="2"/>
    <x v="2"/>
    <x v="0"/>
    <x v="2"/>
    <x v="2"/>
    <x v="4"/>
    <x v="3"/>
    <x v="0"/>
    <x v="4"/>
    <x v="2"/>
  </r>
  <r>
    <n v="2018"/>
    <n v="2516828"/>
    <x v="0"/>
    <x v="2"/>
    <x v="2"/>
    <x v="0"/>
    <x v="3"/>
    <x v="3"/>
    <x v="3"/>
    <x v="2"/>
    <x v="1"/>
    <x v="4"/>
    <x v="0"/>
  </r>
  <r>
    <n v="2018"/>
    <n v="2739505"/>
    <x v="0"/>
    <x v="2"/>
    <x v="3"/>
    <x v="0"/>
    <x v="0"/>
    <x v="3"/>
    <x v="0"/>
    <x v="0"/>
    <x v="3"/>
    <x v="4"/>
    <x v="5"/>
  </r>
  <r>
    <n v="2018"/>
    <n v="2865024"/>
    <x v="0"/>
    <x v="2"/>
    <x v="0"/>
    <x v="0"/>
    <x v="0"/>
    <x v="0"/>
    <x v="0"/>
    <x v="0"/>
    <x v="3"/>
    <x v="4"/>
    <x v="5"/>
  </r>
  <r>
    <n v="2018"/>
    <n v="2866780"/>
    <x v="0"/>
    <x v="2"/>
    <x v="2"/>
    <x v="0"/>
    <x v="2"/>
    <x v="2"/>
    <x v="4"/>
    <x v="3"/>
    <x v="4"/>
    <x v="4"/>
    <x v="5"/>
  </r>
  <r>
    <n v="2018"/>
    <n v="2076893"/>
    <x v="0"/>
    <x v="6"/>
    <x v="2"/>
    <x v="0"/>
    <x v="1"/>
    <x v="1"/>
    <x v="1"/>
    <x v="1"/>
    <x v="3"/>
    <x v="4"/>
    <x v="2"/>
  </r>
  <r>
    <n v="2018"/>
    <n v="2139622"/>
    <x v="0"/>
    <x v="6"/>
    <x v="2"/>
    <x v="0"/>
    <x v="3"/>
    <x v="0"/>
    <x v="0"/>
    <x v="0"/>
    <x v="0"/>
    <x v="4"/>
    <x v="0"/>
  </r>
  <r>
    <n v="2018"/>
    <n v="2391434"/>
    <x v="0"/>
    <x v="6"/>
    <x v="2"/>
    <x v="0"/>
    <x v="3"/>
    <x v="3"/>
    <x v="3"/>
    <x v="2"/>
    <x v="3"/>
    <x v="4"/>
    <x v="5"/>
  </r>
  <r>
    <n v="2018"/>
    <n v="2616740"/>
    <x v="0"/>
    <x v="6"/>
    <x v="2"/>
    <x v="0"/>
    <x v="2"/>
    <x v="2"/>
    <x v="4"/>
    <x v="3"/>
    <x v="4"/>
    <x v="4"/>
    <x v="5"/>
  </r>
  <r>
    <n v="2018"/>
    <n v="2693217"/>
    <x v="0"/>
    <x v="6"/>
    <x v="2"/>
    <x v="0"/>
    <x v="3"/>
    <x v="3"/>
    <x v="3"/>
    <x v="2"/>
    <x v="1"/>
    <x v="4"/>
    <x v="5"/>
  </r>
  <r>
    <n v="2018"/>
    <n v="2700731"/>
    <x v="0"/>
    <x v="6"/>
    <x v="0"/>
    <x v="0"/>
    <x v="2"/>
    <x v="2"/>
    <x v="4"/>
    <x v="0"/>
    <x v="1"/>
    <x v="4"/>
    <x v="0"/>
  </r>
  <r>
    <n v="2018"/>
    <n v="2448925"/>
    <x v="0"/>
    <x v="7"/>
    <x v="3"/>
    <x v="0"/>
    <x v="1"/>
    <x v="2"/>
    <x v="1"/>
    <x v="1"/>
    <x v="4"/>
    <x v="4"/>
    <x v="5"/>
  </r>
  <r>
    <n v="2018"/>
    <n v="2626594"/>
    <x v="0"/>
    <x v="7"/>
    <x v="0"/>
    <x v="0"/>
    <x v="0"/>
    <x v="0"/>
    <x v="0"/>
    <x v="0"/>
    <x v="3"/>
    <x v="4"/>
    <x v="5"/>
  </r>
  <r>
    <n v="2018"/>
    <n v="2713790"/>
    <x v="0"/>
    <x v="7"/>
    <x v="0"/>
    <x v="0"/>
    <x v="2"/>
    <x v="2"/>
    <x v="0"/>
    <x v="3"/>
    <x v="4"/>
    <x v="4"/>
    <x v="0"/>
  </r>
  <r>
    <n v="2018"/>
    <n v="2123796"/>
    <x v="0"/>
    <x v="0"/>
    <x v="0"/>
    <x v="0"/>
    <x v="0"/>
    <x v="3"/>
    <x v="3"/>
    <x v="4"/>
    <x v="1"/>
    <x v="4"/>
    <x v="0"/>
  </r>
  <r>
    <n v="2018"/>
    <n v="2290884"/>
    <x v="0"/>
    <x v="0"/>
    <x v="0"/>
    <x v="0"/>
    <x v="2"/>
    <x v="2"/>
    <x v="4"/>
    <x v="3"/>
    <x v="4"/>
    <x v="4"/>
    <x v="5"/>
  </r>
  <r>
    <n v="2018"/>
    <n v="2337495"/>
    <x v="0"/>
    <x v="0"/>
    <x v="2"/>
    <x v="0"/>
    <x v="0"/>
    <x v="0"/>
    <x v="3"/>
    <x v="0"/>
    <x v="3"/>
    <x v="4"/>
    <x v="0"/>
  </r>
  <r>
    <n v="2018"/>
    <n v="2388698"/>
    <x v="0"/>
    <x v="0"/>
    <x v="2"/>
    <x v="0"/>
    <x v="2"/>
    <x v="2"/>
    <x v="4"/>
    <x v="3"/>
    <x v="0"/>
    <x v="4"/>
    <x v="5"/>
  </r>
  <r>
    <n v="2018"/>
    <n v="2418399"/>
    <x v="0"/>
    <x v="0"/>
    <x v="2"/>
    <x v="0"/>
    <x v="2"/>
    <x v="2"/>
    <x v="0"/>
    <x v="0"/>
    <x v="4"/>
    <x v="4"/>
    <x v="0"/>
  </r>
  <r>
    <n v="2018"/>
    <n v="2660534"/>
    <x v="0"/>
    <x v="0"/>
    <x v="2"/>
    <x v="0"/>
    <x v="0"/>
    <x v="0"/>
    <x v="0"/>
    <x v="0"/>
    <x v="3"/>
    <x v="4"/>
    <x v="0"/>
  </r>
  <r>
    <n v="2018"/>
    <n v="2870937"/>
    <x v="0"/>
    <x v="0"/>
    <x v="0"/>
    <x v="0"/>
    <x v="2"/>
    <x v="2"/>
    <x v="4"/>
    <x v="3"/>
    <x v="1"/>
    <x v="4"/>
    <x v="0"/>
  </r>
  <r>
    <n v="2018"/>
    <n v="2906927"/>
    <x v="0"/>
    <x v="0"/>
    <x v="2"/>
    <x v="0"/>
    <x v="0"/>
    <x v="0"/>
    <x v="0"/>
    <x v="0"/>
    <x v="3"/>
    <x v="4"/>
    <x v="2"/>
  </r>
  <r>
    <n v="2018"/>
    <n v="2486857"/>
    <x v="0"/>
    <x v="3"/>
    <x v="1"/>
    <x v="0"/>
    <x v="0"/>
    <x v="0"/>
    <x v="4"/>
    <x v="0"/>
    <x v="1"/>
    <x v="4"/>
    <x v="0"/>
  </r>
  <r>
    <n v="2018"/>
    <n v="2575909"/>
    <x v="0"/>
    <x v="3"/>
    <x v="1"/>
    <x v="0"/>
    <x v="2"/>
    <x v="2"/>
    <x v="0"/>
    <x v="0"/>
    <x v="0"/>
    <x v="4"/>
    <x v="0"/>
  </r>
  <r>
    <n v="2018"/>
    <n v="2824633"/>
    <x v="0"/>
    <x v="3"/>
    <x v="1"/>
    <x v="0"/>
    <x v="2"/>
    <x v="2"/>
    <x v="4"/>
    <x v="0"/>
    <x v="3"/>
    <x v="4"/>
    <x v="5"/>
  </r>
  <r>
    <n v="2018"/>
    <n v="2888081"/>
    <x v="0"/>
    <x v="3"/>
    <x v="1"/>
    <x v="0"/>
    <x v="2"/>
    <x v="2"/>
    <x v="4"/>
    <x v="3"/>
    <x v="0"/>
    <x v="4"/>
    <x v="0"/>
  </r>
  <r>
    <n v="2018"/>
    <n v="2250950"/>
    <x v="0"/>
    <x v="1"/>
    <x v="1"/>
    <x v="0"/>
    <x v="3"/>
    <x v="3"/>
    <x v="3"/>
    <x v="2"/>
    <x v="1"/>
    <x v="4"/>
    <x v="5"/>
  </r>
  <r>
    <n v="2018"/>
    <n v="2285317"/>
    <x v="0"/>
    <x v="1"/>
    <x v="1"/>
    <x v="0"/>
    <x v="3"/>
    <x v="3"/>
    <x v="4"/>
    <x v="2"/>
    <x v="3"/>
    <x v="4"/>
    <x v="0"/>
  </r>
  <r>
    <n v="2018"/>
    <n v="2567039"/>
    <x v="0"/>
    <x v="1"/>
    <x v="1"/>
    <x v="0"/>
    <x v="1"/>
    <x v="2"/>
    <x v="4"/>
    <x v="3"/>
    <x v="4"/>
    <x v="4"/>
    <x v="0"/>
  </r>
  <r>
    <n v="2018"/>
    <n v="2798408"/>
    <x v="0"/>
    <x v="1"/>
    <x v="1"/>
    <x v="0"/>
    <x v="2"/>
    <x v="2"/>
    <x v="4"/>
    <x v="3"/>
    <x v="0"/>
    <x v="4"/>
    <x v="0"/>
  </r>
  <r>
    <n v="2018"/>
    <n v="2847261"/>
    <x v="0"/>
    <x v="4"/>
    <x v="1"/>
    <x v="0"/>
    <x v="2"/>
    <x v="2"/>
    <x v="4"/>
    <x v="3"/>
    <x v="0"/>
    <x v="4"/>
    <x v="0"/>
  </r>
  <r>
    <n v="2019"/>
    <n v="2824943"/>
    <x v="0"/>
    <x v="8"/>
    <x v="2"/>
    <x v="0"/>
    <x v="1"/>
    <x v="1"/>
    <x v="0"/>
    <x v="1"/>
    <x v="0"/>
    <x v="4"/>
    <x v="4"/>
  </r>
  <r>
    <n v="2019"/>
    <n v="2924168"/>
    <x v="0"/>
    <x v="8"/>
    <x v="3"/>
    <x v="0"/>
    <x v="1"/>
    <x v="1"/>
    <x v="4"/>
    <x v="3"/>
    <x v="1"/>
    <x v="4"/>
    <x v="5"/>
  </r>
  <r>
    <n v="2019"/>
    <n v="2366157"/>
    <x v="0"/>
    <x v="5"/>
    <x v="2"/>
    <x v="0"/>
    <x v="1"/>
    <x v="1"/>
    <x v="4"/>
    <x v="1"/>
    <x v="4"/>
    <x v="4"/>
    <x v="4"/>
  </r>
  <r>
    <n v="2019"/>
    <n v="2591348"/>
    <x v="0"/>
    <x v="5"/>
    <x v="2"/>
    <x v="0"/>
    <x v="2"/>
    <x v="2"/>
    <x v="0"/>
    <x v="3"/>
    <x v="3"/>
    <x v="4"/>
    <x v="5"/>
  </r>
  <r>
    <n v="2019"/>
    <n v="2313487"/>
    <x v="0"/>
    <x v="2"/>
    <x v="2"/>
    <x v="0"/>
    <x v="2"/>
    <x v="0"/>
    <x v="0"/>
    <x v="2"/>
    <x v="3"/>
    <x v="4"/>
    <x v="0"/>
  </r>
  <r>
    <n v="2019"/>
    <n v="2637010"/>
    <x v="0"/>
    <x v="2"/>
    <x v="0"/>
    <x v="0"/>
    <x v="3"/>
    <x v="3"/>
    <x v="3"/>
    <x v="2"/>
    <x v="3"/>
    <x v="4"/>
    <x v="0"/>
  </r>
  <r>
    <n v="2019"/>
    <n v="2685448"/>
    <x v="0"/>
    <x v="2"/>
    <x v="2"/>
    <x v="0"/>
    <x v="2"/>
    <x v="2"/>
    <x v="4"/>
    <x v="3"/>
    <x v="0"/>
    <x v="4"/>
    <x v="0"/>
  </r>
  <r>
    <n v="2019"/>
    <n v="2733343"/>
    <x v="0"/>
    <x v="6"/>
    <x v="3"/>
    <x v="0"/>
    <x v="2"/>
    <x v="2"/>
    <x v="4"/>
    <x v="3"/>
    <x v="0"/>
    <x v="4"/>
    <x v="5"/>
  </r>
  <r>
    <n v="2019"/>
    <n v="2704055"/>
    <x v="0"/>
    <x v="7"/>
    <x v="0"/>
    <x v="0"/>
    <x v="1"/>
    <x v="1"/>
    <x v="4"/>
    <x v="1"/>
    <x v="0"/>
    <x v="4"/>
    <x v="0"/>
  </r>
  <r>
    <n v="2019"/>
    <n v="2880193"/>
    <x v="0"/>
    <x v="7"/>
    <x v="2"/>
    <x v="0"/>
    <x v="2"/>
    <x v="2"/>
    <x v="4"/>
    <x v="3"/>
    <x v="0"/>
    <x v="4"/>
    <x v="2"/>
  </r>
  <r>
    <n v="2019"/>
    <n v="2894680"/>
    <x v="0"/>
    <x v="7"/>
    <x v="2"/>
    <x v="0"/>
    <x v="0"/>
    <x v="2"/>
    <x v="4"/>
    <x v="3"/>
    <x v="3"/>
    <x v="4"/>
    <x v="0"/>
  </r>
  <r>
    <n v="2019"/>
    <n v="2123864"/>
    <x v="0"/>
    <x v="0"/>
    <x v="2"/>
    <x v="0"/>
    <x v="2"/>
    <x v="2"/>
    <x v="4"/>
    <x v="3"/>
    <x v="0"/>
    <x v="4"/>
    <x v="5"/>
  </r>
  <r>
    <n v="2019"/>
    <n v="2030040"/>
    <x v="0"/>
    <x v="3"/>
    <x v="1"/>
    <x v="0"/>
    <x v="3"/>
    <x v="3"/>
    <x v="0"/>
    <x v="2"/>
    <x v="3"/>
    <x v="4"/>
    <x v="0"/>
  </r>
  <r>
    <n v="2019"/>
    <n v="2280233"/>
    <x v="0"/>
    <x v="3"/>
    <x v="1"/>
    <x v="0"/>
    <x v="2"/>
    <x v="2"/>
    <x v="0"/>
    <x v="3"/>
    <x v="0"/>
    <x v="4"/>
    <x v="0"/>
  </r>
  <r>
    <n v="2019"/>
    <n v="2502809"/>
    <x v="0"/>
    <x v="3"/>
    <x v="1"/>
    <x v="0"/>
    <x v="2"/>
    <x v="2"/>
    <x v="4"/>
    <x v="3"/>
    <x v="3"/>
    <x v="4"/>
    <x v="4"/>
  </r>
  <r>
    <n v="2019"/>
    <n v="2708429"/>
    <x v="0"/>
    <x v="3"/>
    <x v="1"/>
    <x v="0"/>
    <x v="3"/>
    <x v="2"/>
    <x v="3"/>
    <x v="2"/>
    <x v="2"/>
    <x v="4"/>
    <x v="0"/>
  </r>
  <r>
    <n v="2019"/>
    <n v="2743870"/>
    <x v="0"/>
    <x v="3"/>
    <x v="1"/>
    <x v="0"/>
    <x v="2"/>
    <x v="2"/>
    <x v="4"/>
    <x v="3"/>
    <x v="0"/>
    <x v="4"/>
    <x v="5"/>
  </r>
  <r>
    <n v="2019"/>
    <n v="2928459"/>
    <x v="0"/>
    <x v="3"/>
    <x v="1"/>
    <x v="0"/>
    <x v="2"/>
    <x v="3"/>
    <x v="3"/>
    <x v="2"/>
    <x v="1"/>
    <x v="4"/>
    <x v="0"/>
  </r>
  <r>
    <n v="2019"/>
    <n v="2208304"/>
    <x v="0"/>
    <x v="1"/>
    <x v="1"/>
    <x v="0"/>
    <x v="0"/>
    <x v="2"/>
    <x v="4"/>
    <x v="2"/>
    <x v="1"/>
    <x v="4"/>
    <x v="5"/>
  </r>
  <r>
    <n v="2019"/>
    <n v="2597517"/>
    <x v="0"/>
    <x v="1"/>
    <x v="1"/>
    <x v="0"/>
    <x v="2"/>
    <x v="0"/>
    <x v="0"/>
    <x v="0"/>
    <x v="3"/>
    <x v="4"/>
    <x v="5"/>
  </r>
  <r>
    <n v="2019"/>
    <n v="2802942"/>
    <x v="0"/>
    <x v="1"/>
    <x v="1"/>
    <x v="0"/>
    <x v="1"/>
    <x v="1"/>
    <x v="4"/>
    <x v="0"/>
    <x v="3"/>
    <x v="4"/>
    <x v="5"/>
  </r>
  <r>
    <n v="2019"/>
    <n v="2819896"/>
    <x v="0"/>
    <x v="1"/>
    <x v="1"/>
    <x v="0"/>
    <x v="0"/>
    <x v="0"/>
    <x v="0"/>
    <x v="2"/>
    <x v="1"/>
    <x v="4"/>
    <x v="0"/>
  </r>
  <r>
    <n v="2019"/>
    <n v="2262526"/>
    <x v="0"/>
    <x v="4"/>
    <x v="1"/>
    <x v="0"/>
    <x v="3"/>
    <x v="0"/>
    <x v="0"/>
    <x v="0"/>
    <x v="0"/>
    <x v="4"/>
    <x v="5"/>
  </r>
  <r>
    <n v="2019"/>
    <n v="2286708"/>
    <x v="0"/>
    <x v="4"/>
    <x v="1"/>
    <x v="0"/>
    <x v="4"/>
    <x v="4"/>
    <x v="2"/>
    <x v="0"/>
    <x v="1"/>
    <x v="4"/>
    <x v="5"/>
  </r>
  <r>
    <n v="2019"/>
    <n v="2823248"/>
    <x v="0"/>
    <x v="4"/>
    <x v="1"/>
    <x v="0"/>
    <x v="4"/>
    <x v="4"/>
    <x v="2"/>
    <x v="4"/>
    <x v="2"/>
    <x v="4"/>
    <x v="0"/>
  </r>
  <r>
    <n v="2018"/>
    <n v="2601168"/>
    <x v="0"/>
    <x v="6"/>
    <x v="2"/>
    <x v="1"/>
    <x v="3"/>
    <x v="3"/>
    <x v="3"/>
    <x v="2"/>
    <x v="1"/>
    <x v="4"/>
    <x v="0"/>
  </r>
  <r>
    <n v="2018"/>
    <n v="2993485"/>
    <x v="0"/>
    <x v="6"/>
    <x v="2"/>
    <x v="1"/>
    <x v="4"/>
    <x v="3"/>
    <x v="3"/>
    <x v="4"/>
    <x v="1"/>
    <x v="4"/>
    <x v="0"/>
  </r>
  <r>
    <n v="2018"/>
    <n v="2314591"/>
    <x v="0"/>
    <x v="7"/>
    <x v="3"/>
    <x v="1"/>
    <x v="2"/>
    <x v="2"/>
    <x v="4"/>
    <x v="2"/>
    <x v="2"/>
    <x v="4"/>
    <x v="5"/>
  </r>
  <r>
    <n v="2018"/>
    <n v="2491957"/>
    <x v="0"/>
    <x v="7"/>
    <x v="2"/>
    <x v="1"/>
    <x v="2"/>
    <x v="0"/>
    <x v="0"/>
    <x v="3"/>
    <x v="3"/>
    <x v="4"/>
    <x v="0"/>
  </r>
  <r>
    <n v="2018"/>
    <n v="2742715"/>
    <x v="0"/>
    <x v="7"/>
    <x v="2"/>
    <x v="1"/>
    <x v="0"/>
    <x v="3"/>
    <x v="3"/>
    <x v="0"/>
    <x v="1"/>
    <x v="4"/>
    <x v="0"/>
  </r>
  <r>
    <n v="2018"/>
    <n v="2041252"/>
    <x v="0"/>
    <x v="0"/>
    <x v="0"/>
    <x v="1"/>
    <x v="1"/>
    <x v="1"/>
    <x v="4"/>
    <x v="1"/>
    <x v="3"/>
    <x v="4"/>
    <x v="5"/>
  </r>
  <r>
    <n v="2018"/>
    <n v="2403502"/>
    <x v="0"/>
    <x v="3"/>
    <x v="1"/>
    <x v="1"/>
    <x v="3"/>
    <x v="0"/>
    <x v="3"/>
    <x v="4"/>
    <x v="2"/>
    <x v="4"/>
    <x v="0"/>
  </r>
  <r>
    <n v="2018"/>
    <n v="2299602"/>
    <x v="0"/>
    <x v="1"/>
    <x v="1"/>
    <x v="1"/>
    <x v="0"/>
    <x v="0"/>
    <x v="0"/>
    <x v="3"/>
    <x v="3"/>
    <x v="4"/>
    <x v="0"/>
  </r>
  <r>
    <n v="2018"/>
    <n v="2483472"/>
    <x v="0"/>
    <x v="1"/>
    <x v="1"/>
    <x v="1"/>
    <x v="2"/>
    <x v="2"/>
    <x v="0"/>
    <x v="2"/>
    <x v="3"/>
    <x v="4"/>
    <x v="0"/>
  </r>
  <r>
    <n v="2018"/>
    <n v="2732610"/>
    <x v="0"/>
    <x v="1"/>
    <x v="1"/>
    <x v="1"/>
    <x v="0"/>
    <x v="0"/>
    <x v="0"/>
    <x v="3"/>
    <x v="3"/>
    <x v="4"/>
    <x v="0"/>
  </r>
  <r>
    <n v="2018"/>
    <n v="2876467"/>
    <x v="0"/>
    <x v="1"/>
    <x v="1"/>
    <x v="1"/>
    <x v="3"/>
    <x v="3"/>
    <x v="3"/>
    <x v="2"/>
    <x v="1"/>
    <x v="4"/>
    <x v="0"/>
  </r>
  <r>
    <n v="2018"/>
    <n v="2237377"/>
    <x v="0"/>
    <x v="4"/>
    <x v="1"/>
    <x v="1"/>
    <x v="3"/>
    <x v="3"/>
    <x v="3"/>
    <x v="2"/>
    <x v="1"/>
    <x v="4"/>
    <x v="0"/>
  </r>
  <r>
    <n v="2018"/>
    <n v="2429710"/>
    <x v="0"/>
    <x v="4"/>
    <x v="1"/>
    <x v="1"/>
    <x v="3"/>
    <x v="3"/>
    <x v="3"/>
    <x v="2"/>
    <x v="1"/>
    <x v="4"/>
    <x v="5"/>
  </r>
  <r>
    <n v="2018"/>
    <n v="2682941"/>
    <x v="0"/>
    <x v="4"/>
    <x v="1"/>
    <x v="1"/>
    <x v="3"/>
    <x v="0"/>
    <x v="0"/>
    <x v="2"/>
    <x v="1"/>
    <x v="4"/>
    <x v="5"/>
  </r>
  <r>
    <n v="2019"/>
    <n v="2520335"/>
    <x v="0"/>
    <x v="5"/>
    <x v="0"/>
    <x v="1"/>
    <x v="0"/>
    <x v="3"/>
    <x v="3"/>
    <x v="0"/>
    <x v="0"/>
    <x v="4"/>
    <x v="0"/>
  </r>
  <r>
    <n v="2019"/>
    <n v="2918853"/>
    <x v="0"/>
    <x v="7"/>
    <x v="2"/>
    <x v="1"/>
    <x v="2"/>
    <x v="2"/>
    <x v="4"/>
    <x v="3"/>
    <x v="3"/>
    <x v="4"/>
    <x v="2"/>
  </r>
  <r>
    <n v="2019"/>
    <n v="2021691"/>
    <x v="0"/>
    <x v="0"/>
    <x v="2"/>
    <x v="1"/>
    <x v="1"/>
    <x v="1"/>
    <x v="1"/>
    <x v="1"/>
    <x v="3"/>
    <x v="4"/>
    <x v="4"/>
  </r>
  <r>
    <n v="2019"/>
    <n v="2193912"/>
    <x v="0"/>
    <x v="3"/>
    <x v="1"/>
    <x v="1"/>
    <x v="3"/>
    <x v="2"/>
    <x v="4"/>
    <x v="3"/>
    <x v="0"/>
    <x v="4"/>
    <x v="0"/>
  </r>
  <r>
    <n v="2019"/>
    <n v="2203677"/>
    <x v="0"/>
    <x v="3"/>
    <x v="1"/>
    <x v="1"/>
    <x v="0"/>
    <x v="3"/>
    <x v="3"/>
    <x v="2"/>
    <x v="0"/>
    <x v="4"/>
    <x v="2"/>
  </r>
  <r>
    <n v="2019"/>
    <n v="2605087"/>
    <x v="0"/>
    <x v="1"/>
    <x v="1"/>
    <x v="1"/>
    <x v="0"/>
    <x v="2"/>
    <x v="4"/>
    <x v="3"/>
    <x v="3"/>
    <x v="4"/>
    <x v="0"/>
  </r>
  <r>
    <n v="2019"/>
    <n v="2284421"/>
    <x v="0"/>
    <x v="4"/>
    <x v="1"/>
    <x v="1"/>
    <x v="3"/>
    <x v="3"/>
    <x v="3"/>
    <x v="2"/>
    <x v="1"/>
    <x v="4"/>
    <x v="1"/>
  </r>
  <r>
    <n v="2018"/>
    <n v="2021639"/>
    <x v="0"/>
    <x v="8"/>
    <x v="2"/>
    <x v="2"/>
    <x v="2"/>
    <x v="2"/>
    <x v="3"/>
    <x v="3"/>
    <x v="1"/>
    <x v="4"/>
    <x v="5"/>
  </r>
  <r>
    <n v="2018"/>
    <n v="2499987"/>
    <x v="0"/>
    <x v="6"/>
    <x v="2"/>
    <x v="2"/>
    <x v="0"/>
    <x v="0"/>
    <x v="0"/>
    <x v="0"/>
    <x v="3"/>
    <x v="4"/>
    <x v="5"/>
  </r>
  <r>
    <n v="2018"/>
    <n v="2515015"/>
    <x v="0"/>
    <x v="7"/>
    <x v="3"/>
    <x v="2"/>
    <x v="2"/>
    <x v="2"/>
    <x v="0"/>
    <x v="3"/>
    <x v="0"/>
    <x v="4"/>
    <x v="5"/>
  </r>
  <r>
    <n v="2018"/>
    <n v="2951633"/>
    <x v="0"/>
    <x v="7"/>
    <x v="2"/>
    <x v="2"/>
    <x v="0"/>
    <x v="0"/>
    <x v="0"/>
    <x v="0"/>
    <x v="0"/>
    <x v="4"/>
    <x v="0"/>
  </r>
  <r>
    <n v="2018"/>
    <n v="2068848"/>
    <x v="0"/>
    <x v="3"/>
    <x v="1"/>
    <x v="2"/>
    <x v="3"/>
    <x v="0"/>
    <x v="3"/>
    <x v="2"/>
    <x v="1"/>
    <x v="4"/>
    <x v="0"/>
  </r>
  <r>
    <n v="2018"/>
    <n v="2280290"/>
    <x v="0"/>
    <x v="3"/>
    <x v="1"/>
    <x v="2"/>
    <x v="0"/>
    <x v="0"/>
    <x v="0"/>
    <x v="0"/>
    <x v="3"/>
    <x v="4"/>
    <x v="1"/>
  </r>
  <r>
    <n v="2018"/>
    <n v="2320816"/>
    <x v="0"/>
    <x v="3"/>
    <x v="1"/>
    <x v="2"/>
    <x v="3"/>
    <x v="2"/>
    <x v="0"/>
    <x v="2"/>
    <x v="3"/>
    <x v="4"/>
    <x v="0"/>
  </r>
  <r>
    <n v="2019"/>
    <n v="2874199"/>
    <x v="0"/>
    <x v="8"/>
    <x v="2"/>
    <x v="2"/>
    <x v="1"/>
    <x v="1"/>
    <x v="4"/>
    <x v="1"/>
    <x v="3"/>
    <x v="4"/>
    <x v="0"/>
  </r>
  <r>
    <n v="2019"/>
    <n v="2081121"/>
    <x v="0"/>
    <x v="6"/>
    <x v="3"/>
    <x v="2"/>
    <x v="2"/>
    <x v="2"/>
    <x v="0"/>
    <x v="0"/>
    <x v="1"/>
    <x v="4"/>
    <x v="0"/>
  </r>
  <r>
    <n v="2019"/>
    <n v="2501355"/>
    <x v="0"/>
    <x v="6"/>
    <x v="2"/>
    <x v="2"/>
    <x v="0"/>
    <x v="3"/>
    <x v="2"/>
    <x v="2"/>
    <x v="2"/>
    <x v="4"/>
    <x v="5"/>
  </r>
  <r>
    <n v="2019"/>
    <n v="2123976"/>
    <x v="0"/>
    <x v="0"/>
    <x v="2"/>
    <x v="2"/>
    <x v="0"/>
    <x v="0"/>
    <x v="0"/>
    <x v="4"/>
    <x v="3"/>
    <x v="4"/>
    <x v="2"/>
  </r>
  <r>
    <n v="2019"/>
    <n v="2374447"/>
    <x v="0"/>
    <x v="0"/>
    <x v="0"/>
    <x v="2"/>
    <x v="3"/>
    <x v="0"/>
    <x v="3"/>
    <x v="4"/>
    <x v="2"/>
    <x v="4"/>
    <x v="0"/>
  </r>
  <r>
    <n v="2019"/>
    <n v="2276154"/>
    <x v="0"/>
    <x v="3"/>
    <x v="1"/>
    <x v="2"/>
    <x v="0"/>
    <x v="0"/>
    <x v="0"/>
    <x v="2"/>
    <x v="1"/>
    <x v="4"/>
    <x v="2"/>
  </r>
  <r>
    <n v="2019"/>
    <n v="2711548"/>
    <x v="0"/>
    <x v="3"/>
    <x v="1"/>
    <x v="2"/>
    <x v="4"/>
    <x v="4"/>
    <x v="3"/>
    <x v="4"/>
    <x v="2"/>
    <x v="4"/>
    <x v="2"/>
  </r>
  <r>
    <n v="2019"/>
    <n v="2913076"/>
    <x v="0"/>
    <x v="3"/>
    <x v="1"/>
    <x v="2"/>
    <x v="0"/>
    <x v="3"/>
    <x v="3"/>
    <x v="2"/>
    <x v="3"/>
    <x v="4"/>
    <x v="3"/>
  </r>
  <r>
    <n v="2019"/>
    <n v="2113723"/>
    <x v="0"/>
    <x v="1"/>
    <x v="1"/>
    <x v="2"/>
    <x v="4"/>
    <x v="4"/>
    <x v="2"/>
    <x v="4"/>
    <x v="2"/>
    <x v="4"/>
    <x v="5"/>
  </r>
  <r>
    <n v="2019"/>
    <n v="2311662"/>
    <x v="0"/>
    <x v="1"/>
    <x v="1"/>
    <x v="2"/>
    <x v="0"/>
    <x v="0"/>
    <x v="0"/>
    <x v="0"/>
    <x v="3"/>
    <x v="4"/>
    <x v="0"/>
  </r>
  <r>
    <n v="2019"/>
    <n v="2480572"/>
    <x v="0"/>
    <x v="1"/>
    <x v="1"/>
    <x v="2"/>
    <x v="3"/>
    <x v="3"/>
    <x v="3"/>
    <x v="4"/>
    <x v="3"/>
    <x v="4"/>
    <x v="2"/>
  </r>
  <r>
    <n v="2019"/>
    <n v="2657443"/>
    <x v="0"/>
    <x v="1"/>
    <x v="1"/>
    <x v="2"/>
    <x v="0"/>
    <x v="0"/>
    <x v="0"/>
    <x v="0"/>
    <x v="1"/>
    <x v="4"/>
    <x v="0"/>
  </r>
  <r>
    <n v="2019"/>
    <n v="2693092"/>
    <x v="0"/>
    <x v="1"/>
    <x v="1"/>
    <x v="2"/>
    <x v="0"/>
    <x v="3"/>
    <x v="2"/>
    <x v="4"/>
    <x v="2"/>
    <x v="4"/>
    <x v="1"/>
  </r>
  <r>
    <n v="2019"/>
    <n v="2893608"/>
    <x v="0"/>
    <x v="4"/>
    <x v="1"/>
    <x v="2"/>
    <x v="3"/>
    <x v="3"/>
    <x v="3"/>
    <x v="2"/>
    <x v="3"/>
    <x v="4"/>
    <x v="5"/>
  </r>
  <r>
    <n v="2018"/>
    <n v="2340794"/>
    <x v="0"/>
    <x v="8"/>
    <x v="2"/>
    <x v="3"/>
    <x v="1"/>
    <x v="1"/>
    <x v="1"/>
    <x v="1"/>
    <x v="4"/>
    <x v="4"/>
    <x v="0"/>
  </r>
  <r>
    <n v="2018"/>
    <n v="2516723"/>
    <x v="0"/>
    <x v="8"/>
    <x v="2"/>
    <x v="3"/>
    <x v="1"/>
    <x v="1"/>
    <x v="1"/>
    <x v="1"/>
    <x v="4"/>
    <x v="4"/>
    <x v="5"/>
  </r>
  <r>
    <n v="2018"/>
    <n v="2005812"/>
    <x v="0"/>
    <x v="5"/>
    <x v="2"/>
    <x v="3"/>
    <x v="1"/>
    <x v="1"/>
    <x v="4"/>
    <x v="3"/>
    <x v="3"/>
    <x v="4"/>
    <x v="5"/>
  </r>
  <r>
    <n v="2018"/>
    <n v="2216550"/>
    <x v="0"/>
    <x v="5"/>
    <x v="2"/>
    <x v="3"/>
    <x v="1"/>
    <x v="1"/>
    <x v="4"/>
    <x v="1"/>
    <x v="4"/>
    <x v="4"/>
    <x v="5"/>
  </r>
  <r>
    <n v="2018"/>
    <n v="2614838"/>
    <x v="0"/>
    <x v="5"/>
    <x v="2"/>
    <x v="3"/>
    <x v="1"/>
    <x v="1"/>
    <x v="0"/>
    <x v="3"/>
    <x v="0"/>
    <x v="4"/>
    <x v="5"/>
  </r>
  <r>
    <n v="2018"/>
    <n v="2393763"/>
    <x v="0"/>
    <x v="2"/>
    <x v="0"/>
    <x v="3"/>
    <x v="3"/>
    <x v="2"/>
    <x v="3"/>
    <x v="3"/>
    <x v="4"/>
    <x v="4"/>
    <x v="5"/>
  </r>
  <r>
    <n v="2018"/>
    <n v="2096189"/>
    <x v="0"/>
    <x v="6"/>
    <x v="2"/>
    <x v="3"/>
    <x v="2"/>
    <x v="2"/>
    <x v="4"/>
    <x v="1"/>
    <x v="0"/>
    <x v="4"/>
    <x v="0"/>
  </r>
  <r>
    <n v="2018"/>
    <n v="2360280"/>
    <x v="0"/>
    <x v="6"/>
    <x v="3"/>
    <x v="3"/>
    <x v="2"/>
    <x v="2"/>
    <x v="4"/>
    <x v="3"/>
    <x v="0"/>
    <x v="4"/>
    <x v="5"/>
  </r>
  <r>
    <n v="2018"/>
    <n v="2566528"/>
    <x v="0"/>
    <x v="6"/>
    <x v="0"/>
    <x v="3"/>
    <x v="2"/>
    <x v="1"/>
    <x v="1"/>
    <x v="3"/>
    <x v="4"/>
    <x v="4"/>
    <x v="5"/>
  </r>
  <r>
    <n v="2018"/>
    <n v="2779688"/>
    <x v="0"/>
    <x v="6"/>
    <x v="2"/>
    <x v="3"/>
    <x v="1"/>
    <x v="1"/>
    <x v="1"/>
    <x v="3"/>
    <x v="4"/>
    <x v="4"/>
    <x v="0"/>
  </r>
  <r>
    <n v="2018"/>
    <n v="2055711"/>
    <x v="0"/>
    <x v="7"/>
    <x v="2"/>
    <x v="3"/>
    <x v="1"/>
    <x v="1"/>
    <x v="1"/>
    <x v="1"/>
    <x v="4"/>
    <x v="4"/>
    <x v="5"/>
  </r>
  <r>
    <n v="2018"/>
    <n v="2468646"/>
    <x v="0"/>
    <x v="7"/>
    <x v="2"/>
    <x v="3"/>
    <x v="1"/>
    <x v="1"/>
    <x v="1"/>
    <x v="1"/>
    <x v="4"/>
    <x v="4"/>
    <x v="0"/>
  </r>
  <r>
    <n v="2018"/>
    <n v="2595105"/>
    <x v="0"/>
    <x v="7"/>
    <x v="3"/>
    <x v="3"/>
    <x v="1"/>
    <x v="1"/>
    <x v="1"/>
    <x v="1"/>
    <x v="4"/>
    <x v="4"/>
    <x v="0"/>
  </r>
  <r>
    <n v="2018"/>
    <n v="2685920"/>
    <x v="0"/>
    <x v="7"/>
    <x v="0"/>
    <x v="3"/>
    <x v="1"/>
    <x v="1"/>
    <x v="1"/>
    <x v="1"/>
    <x v="4"/>
    <x v="4"/>
    <x v="0"/>
  </r>
  <r>
    <n v="2018"/>
    <n v="2786802"/>
    <x v="0"/>
    <x v="7"/>
    <x v="0"/>
    <x v="3"/>
    <x v="1"/>
    <x v="1"/>
    <x v="1"/>
    <x v="1"/>
    <x v="4"/>
    <x v="4"/>
    <x v="0"/>
  </r>
  <r>
    <n v="2018"/>
    <n v="2983156"/>
    <x v="0"/>
    <x v="7"/>
    <x v="2"/>
    <x v="3"/>
    <x v="1"/>
    <x v="2"/>
    <x v="1"/>
    <x v="1"/>
    <x v="2"/>
    <x v="4"/>
    <x v="2"/>
  </r>
  <r>
    <n v="2018"/>
    <n v="2453515"/>
    <x v="0"/>
    <x v="0"/>
    <x v="2"/>
    <x v="3"/>
    <x v="1"/>
    <x v="1"/>
    <x v="1"/>
    <x v="1"/>
    <x v="4"/>
    <x v="4"/>
    <x v="5"/>
  </r>
  <r>
    <n v="2018"/>
    <n v="2457243"/>
    <x v="0"/>
    <x v="0"/>
    <x v="3"/>
    <x v="3"/>
    <x v="3"/>
    <x v="2"/>
    <x v="4"/>
    <x v="0"/>
    <x v="3"/>
    <x v="4"/>
    <x v="5"/>
  </r>
  <r>
    <n v="2018"/>
    <n v="2667203"/>
    <x v="0"/>
    <x v="0"/>
    <x v="2"/>
    <x v="3"/>
    <x v="0"/>
    <x v="0"/>
    <x v="0"/>
    <x v="0"/>
    <x v="0"/>
    <x v="4"/>
    <x v="0"/>
  </r>
  <r>
    <n v="2018"/>
    <n v="2751815"/>
    <x v="0"/>
    <x v="3"/>
    <x v="1"/>
    <x v="3"/>
    <x v="3"/>
    <x v="2"/>
    <x v="0"/>
    <x v="3"/>
    <x v="1"/>
    <x v="4"/>
    <x v="5"/>
  </r>
  <r>
    <n v="2018"/>
    <n v="2000762"/>
    <x v="0"/>
    <x v="1"/>
    <x v="1"/>
    <x v="3"/>
    <x v="2"/>
    <x v="2"/>
    <x v="4"/>
    <x v="3"/>
    <x v="0"/>
    <x v="4"/>
    <x v="5"/>
  </r>
  <r>
    <n v="2018"/>
    <n v="2498873"/>
    <x v="0"/>
    <x v="1"/>
    <x v="1"/>
    <x v="3"/>
    <x v="4"/>
    <x v="3"/>
    <x v="3"/>
    <x v="2"/>
    <x v="1"/>
    <x v="4"/>
    <x v="0"/>
  </r>
  <r>
    <n v="2018"/>
    <n v="2681815"/>
    <x v="0"/>
    <x v="1"/>
    <x v="1"/>
    <x v="3"/>
    <x v="1"/>
    <x v="2"/>
    <x v="4"/>
    <x v="1"/>
    <x v="4"/>
    <x v="4"/>
    <x v="0"/>
  </r>
  <r>
    <n v="2018"/>
    <n v="2826792"/>
    <x v="0"/>
    <x v="1"/>
    <x v="1"/>
    <x v="3"/>
    <x v="2"/>
    <x v="2"/>
    <x v="4"/>
    <x v="3"/>
    <x v="0"/>
    <x v="4"/>
    <x v="5"/>
  </r>
  <r>
    <n v="2019"/>
    <n v="2455562"/>
    <x v="0"/>
    <x v="8"/>
    <x v="0"/>
    <x v="3"/>
    <x v="1"/>
    <x v="1"/>
    <x v="1"/>
    <x v="1"/>
    <x v="4"/>
    <x v="4"/>
    <x v="5"/>
  </r>
  <r>
    <n v="2019"/>
    <n v="2649828"/>
    <x v="0"/>
    <x v="5"/>
    <x v="2"/>
    <x v="3"/>
    <x v="2"/>
    <x v="2"/>
    <x v="4"/>
    <x v="1"/>
    <x v="4"/>
    <x v="4"/>
    <x v="5"/>
  </r>
  <r>
    <n v="2019"/>
    <n v="2085280"/>
    <x v="0"/>
    <x v="2"/>
    <x v="3"/>
    <x v="3"/>
    <x v="1"/>
    <x v="1"/>
    <x v="1"/>
    <x v="1"/>
    <x v="4"/>
    <x v="4"/>
    <x v="5"/>
  </r>
  <r>
    <n v="2019"/>
    <n v="2576404"/>
    <x v="0"/>
    <x v="6"/>
    <x v="2"/>
    <x v="3"/>
    <x v="1"/>
    <x v="1"/>
    <x v="1"/>
    <x v="1"/>
    <x v="4"/>
    <x v="4"/>
    <x v="0"/>
  </r>
  <r>
    <n v="2019"/>
    <n v="2607660"/>
    <x v="0"/>
    <x v="6"/>
    <x v="0"/>
    <x v="3"/>
    <x v="2"/>
    <x v="2"/>
    <x v="4"/>
    <x v="0"/>
    <x v="0"/>
    <x v="4"/>
    <x v="0"/>
  </r>
  <r>
    <n v="2019"/>
    <n v="2095181"/>
    <x v="0"/>
    <x v="7"/>
    <x v="2"/>
    <x v="3"/>
    <x v="1"/>
    <x v="1"/>
    <x v="1"/>
    <x v="1"/>
    <x v="4"/>
    <x v="4"/>
    <x v="2"/>
  </r>
  <r>
    <n v="2019"/>
    <n v="2024957"/>
    <x v="0"/>
    <x v="0"/>
    <x v="2"/>
    <x v="3"/>
    <x v="0"/>
    <x v="2"/>
    <x v="4"/>
    <x v="0"/>
    <x v="3"/>
    <x v="4"/>
    <x v="5"/>
  </r>
  <r>
    <n v="2019"/>
    <n v="2737979"/>
    <x v="0"/>
    <x v="0"/>
    <x v="2"/>
    <x v="3"/>
    <x v="1"/>
    <x v="1"/>
    <x v="1"/>
    <x v="1"/>
    <x v="4"/>
    <x v="4"/>
    <x v="4"/>
  </r>
  <r>
    <n v="2019"/>
    <n v="2408857"/>
    <x v="0"/>
    <x v="3"/>
    <x v="1"/>
    <x v="3"/>
    <x v="1"/>
    <x v="2"/>
    <x v="0"/>
    <x v="3"/>
    <x v="0"/>
    <x v="4"/>
    <x v="0"/>
  </r>
  <r>
    <n v="2019"/>
    <n v="2539738"/>
    <x v="0"/>
    <x v="3"/>
    <x v="1"/>
    <x v="3"/>
    <x v="0"/>
    <x v="0"/>
    <x v="0"/>
    <x v="0"/>
    <x v="3"/>
    <x v="4"/>
    <x v="5"/>
  </r>
  <r>
    <n v="2019"/>
    <n v="2707185"/>
    <x v="0"/>
    <x v="3"/>
    <x v="1"/>
    <x v="3"/>
    <x v="2"/>
    <x v="2"/>
    <x v="0"/>
    <x v="3"/>
    <x v="3"/>
    <x v="4"/>
    <x v="0"/>
  </r>
  <r>
    <n v="2019"/>
    <n v="2798217"/>
    <x v="0"/>
    <x v="1"/>
    <x v="1"/>
    <x v="3"/>
    <x v="3"/>
    <x v="0"/>
    <x v="0"/>
    <x v="0"/>
    <x v="3"/>
    <x v="4"/>
    <x v="0"/>
  </r>
  <r>
    <n v="2018"/>
    <n v="2238238"/>
    <x v="0"/>
    <x v="7"/>
    <x v="3"/>
    <x v="4"/>
    <x v="3"/>
    <x v="2"/>
    <x v="4"/>
    <x v="4"/>
    <x v="2"/>
    <x v="4"/>
    <x v="5"/>
  </r>
  <r>
    <n v="2018"/>
    <n v="2595640"/>
    <x v="0"/>
    <x v="0"/>
    <x v="3"/>
    <x v="4"/>
    <x v="4"/>
    <x v="4"/>
    <x v="2"/>
    <x v="0"/>
    <x v="3"/>
    <x v="4"/>
    <x v="0"/>
  </r>
  <r>
    <n v="2018"/>
    <n v="2151974"/>
    <x v="0"/>
    <x v="3"/>
    <x v="1"/>
    <x v="4"/>
    <x v="2"/>
    <x v="3"/>
    <x v="3"/>
    <x v="3"/>
    <x v="1"/>
    <x v="4"/>
    <x v="2"/>
  </r>
  <r>
    <n v="2018"/>
    <n v="2634554"/>
    <x v="0"/>
    <x v="3"/>
    <x v="1"/>
    <x v="4"/>
    <x v="3"/>
    <x v="0"/>
    <x v="3"/>
    <x v="0"/>
    <x v="3"/>
    <x v="4"/>
    <x v="2"/>
  </r>
  <r>
    <n v="2018"/>
    <n v="2816953"/>
    <x v="0"/>
    <x v="1"/>
    <x v="1"/>
    <x v="4"/>
    <x v="3"/>
    <x v="3"/>
    <x v="3"/>
    <x v="4"/>
    <x v="1"/>
    <x v="4"/>
    <x v="2"/>
  </r>
  <r>
    <n v="2019"/>
    <n v="2889887"/>
    <x v="0"/>
    <x v="7"/>
    <x v="2"/>
    <x v="4"/>
    <x v="3"/>
    <x v="4"/>
    <x v="0"/>
    <x v="4"/>
    <x v="2"/>
    <x v="4"/>
    <x v="5"/>
  </r>
  <r>
    <n v="2018"/>
    <n v="2464639"/>
    <x v="0"/>
    <x v="5"/>
    <x v="2"/>
    <x v="0"/>
    <x v="2"/>
    <x v="2"/>
    <x v="4"/>
    <x v="3"/>
    <x v="0"/>
    <x v="5"/>
    <x v="0"/>
  </r>
  <r>
    <n v="2018"/>
    <n v="2079064"/>
    <x v="0"/>
    <x v="2"/>
    <x v="2"/>
    <x v="0"/>
    <x v="0"/>
    <x v="0"/>
    <x v="4"/>
    <x v="2"/>
    <x v="4"/>
    <x v="5"/>
    <x v="2"/>
  </r>
  <r>
    <n v="2018"/>
    <n v="2294449"/>
    <x v="0"/>
    <x v="2"/>
    <x v="2"/>
    <x v="0"/>
    <x v="1"/>
    <x v="1"/>
    <x v="1"/>
    <x v="1"/>
    <x v="4"/>
    <x v="5"/>
    <x v="2"/>
  </r>
  <r>
    <n v="2018"/>
    <n v="2519518"/>
    <x v="0"/>
    <x v="2"/>
    <x v="2"/>
    <x v="0"/>
    <x v="3"/>
    <x v="3"/>
    <x v="3"/>
    <x v="2"/>
    <x v="3"/>
    <x v="5"/>
    <x v="2"/>
  </r>
  <r>
    <n v="2018"/>
    <n v="2617911"/>
    <x v="0"/>
    <x v="6"/>
    <x v="2"/>
    <x v="0"/>
    <x v="3"/>
    <x v="2"/>
    <x v="3"/>
    <x v="0"/>
    <x v="0"/>
    <x v="5"/>
    <x v="0"/>
  </r>
  <r>
    <n v="2018"/>
    <n v="2741170"/>
    <x v="0"/>
    <x v="6"/>
    <x v="2"/>
    <x v="0"/>
    <x v="0"/>
    <x v="2"/>
    <x v="4"/>
    <x v="3"/>
    <x v="0"/>
    <x v="5"/>
    <x v="0"/>
  </r>
  <r>
    <n v="2018"/>
    <n v="2324895"/>
    <x v="0"/>
    <x v="7"/>
    <x v="0"/>
    <x v="0"/>
    <x v="2"/>
    <x v="2"/>
    <x v="4"/>
    <x v="3"/>
    <x v="0"/>
    <x v="5"/>
    <x v="2"/>
  </r>
  <r>
    <n v="2018"/>
    <n v="2116937"/>
    <x v="0"/>
    <x v="0"/>
    <x v="3"/>
    <x v="0"/>
    <x v="3"/>
    <x v="3"/>
    <x v="3"/>
    <x v="2"/>
    <x v="3"/>
    <x v="5"/>
    <x v="0"/>
  </r>
  <r>
    <n v="2018"/>
    <n v="2300713"/>
    <x v="0"/>
    <x v="3"/>
    <x v="1"/>
    <x v="0"/>
    <x v="2"/>
    <x v="0"/>
    <x v="3"/>
    <x v="4"/>
    <x v="2"/>
    <x v="5"/>
    <x v="0"/>
  </r>
  <r>
    <n v="2018"/>
    <n v="2975706"/>
    <x v="0"/>
    <x v="3"/>
    <x v="1"/>
    <x v="0"/>
    <x v="2"/>
    <x v="2"/>
    <x v="0"/>
    <x v="3"/>
    <x v="0"/>
    <x v="5"/>
    <x v="5"/>
  </r>
  <r>
    <n v="2018"/>
    <n v="2729459"/>
    <x v="0"/>
    <x v="1"/>
    <x v="1"/>
    <x v="0"/>
    <x v="1"/>
    <x v="2"/>
    <x v="0"/>
    <x v="0"/>
    <x v="1"/>
    <x v="5"/>
    <x v="2"/>
  </r>
  <r>
    <n v="2018"/>
    <n v="2243257"/>
    <x v="0"/>
    <x v="4"/>
    <x v="1"/>
    <x v="0"/>
    <x v="0"/>
    <x v="0"/>
    <x v="0"/>
    <x v="3"/>
    <x v="3"/>
    <x v="5"/>
    <x v="2"/>
  </r>
  <r>
    <n v="2018"/>
    <n v="2465085"/>
    <x v="0"/>
    <x v="4"/>
    <x v="1"/>
    <x v="0"/>
    <x v="1"/>
    <x v="2"/>
    <x v="4"/>
    <x v="3"/>
    <x v="3"/>
    <x v="5"/>
    <x v="2"/>
  </r>
  <r>
    <n v="2018"/>
    <n v="2806669"/>
    <x v="0"/>
    <x v="4"/>
    <x v="1"/>
    <x v="0"/>
    <x v="2"/>
    <x v="2"/>
    <x v="0"/>
    <x v="3"/>
    <x v="3"/>
    <x v="5"/>
    <x v="0"/>
  </r>
  <r>
    <n v="2018"/>
    <n v="2815768"/>
    <x v="0"/>
    <x v="4"/>
    <x v="1"/>
    <x v="0"/>
    <x v="2"/>
    <x v="2"/>
    <x v="4"/>
    <x v="3"/>
    <x v="0"/>
    <x v="5"/>
    <x v="2"/>
  </r>
  <r>
    <n v="2019"/>
    <n v="2669489"/>
    <x v="0"/>
    <x v="8"/>
    <x v="2"/>
    <x v="0"/>
    <x v="2"/>
    <x v="1"/>
    <x v="0"/>
    <x v="3"/>
    <x v="1"/>
    <x v="5"/>
    <x v="5"/>
  </r>
  <r>
    <n v="2019"/>
    <n v="2766416"/>
    <x v="0"/>
    <x v="8"/>
    <x v="2"/>
    <x v="0"/>
    <x v="2"/>
    <x v="1"/>
    <x v="4"/>
    <x v="1"/>
    <x v="0"/>
    <x v="5"/>
    <x v="2"/>
  </r>
  <r>
    <n v="2019"/>
    <n v="2540319"/>
    <x v="0"/>
    <x v="5"/>
    <x v="2"/>
    <x v="0"/>
    <x v="2"/>
    <x v="2"/>
    <x v="4"/>
    <x v="3"/>
    <x v="0"/>
    <x v="5"/>
    <x v="2"/>
  </r>
  <r>
    <n v="2019"/>
    <n v="2219798"/>
    <x v="0"/>
    <x v="6"/>
    <x v="2"/>
    <x v="0"/>
    <x v="4"/>
    <x v="4"/>
    <x v="2"/>
    <x v="4"/>
    <x v="3"/>
    <x v="5"/>
    <x v="2"/>
  </r>
  <r>
    <n v="2019"/>
    <n v="2303298"/>
    <x v="0"/>
    <x v="7"/>
    <x v="2"/>
    <x v="0"/>
    <x v="2"/>
    <x v="2"/>
    <x v="4"/>
    <x v="3"/>
    <x v="0"/>
    <x v="5"/>
    <x v="0"/>
  </r>
  <r>
    <n v="2019"/>
    <n v="2830195"/>
    <x v="0"/>
    <x v="7"/>
    <x v="2"/>
    <x v="0"/>
    <x v="0"/>
    <x v="0"/>
    <x v="0"/>
    <x v="0"/>
    <x v="3"/>
    <x v="5"/>
    <x v="2"/>
  </r>
  <r>
    <n v="2019"/>
    <n v="2238464"/>
    <x v="0"/>
    <x v="0"/>
    <x v="2"/>
    <x v="0"/>
    <x v="2"/>
    <x v="2"/>
    <x v="4"/>
    <x v="3"/>
    <x v="0"/>
    <x v="5"/>
    <x v="2"/>
  </r>
  <r>
    <n v="2019"/>
    <n v="2264174"/>
    <x v="0"/>
    <x v="0"/>
    <x v="3"/>
    <x v="0"/>
    <x v="3"/>
    <x v="3"/>
    <x v="3"/>
    <x v="2"/>
    <x v="3"/>
    <x v="5"/>
    <x v="0"/>
  </r>
  <r>
    <n v="2019"/>
    <n v="2095611"/>
    <x v="0"/>
    <x v="3"/>
    <x v="1"/>
    <x v="0"/>
    <x v="4"/>
    <x v="3"/>
    <x v="2"/>
    <x v="4"/>
    <x v="2"/>
    <x v="5"/>
    <x v="2"/>
  </r>
  <r>
    <n v="2019"/>
    <n v="2161282"/>
    <x v="0"/>
    <x v="3"/>
    <x v="1"/>
    <x v="0"/>
    <x v="2"/>
    <x v="0"/>
    <x v="4"/>
    <x v="2"/>
    <x v="1"/>
    <x v="5"/>
    <x v="0"/>
  </r>
  <r>
    <n v="2019"/>
    <n v="2184985"/>
    <x v="0"/>
    <x v="3"/>
    <x v="1"/>
    <x v="0"/>
    <x v="2"/>
    <x v="2"/>
    <x v="0"/>
    <x v="0"/>
    <x v="1"/>
    <x v="5"/>
    <x v="0"/>
  </r>
  <r>
    <n v="2019"/>
    <n v="2462983"/>
    <x v="0"/>
    <x v="3"/>
    <x v="1"/>
    <x v="0"/>
    <x v="0"/>
    <x v="0"/>
    <x v="0"/>
    <x v="3"/>
    <x v="0"/>
    <x v="5"/>
    <x v="2"/>
  </r>
  <r>
    <n v="2019"/>
    <n v="2532422"/>
    <x v="0"/>
    <x v="3"/>
    <x v="1"/>
    <x v="0"/>
    <x v="2"/>
    <x v="2"/>
    <x v="4"/>
    <x v="3"/>
    <x v="0"/>
    <x v="5"/>
    <x v="2"/>
  </r>
  <r>
    <n v="2019"/>
    <n v="2717492"/>
    <x v="0"/>
    <x v="3"/>
    <x v="1"/>
    <x v="0"/>
    <x v="3"/>
    <x v="2"/>
    <x v="0"/>
    <x v="2"/>
    <x v="2"/>
    <x v="5"/>
    <x v="1"/>
  </r>
  <r>
    <n v="2019"/>
    <n v="2182130"/>
    <x v="0"/>
    <x v="1"/>
    <x v="1"/>
    <x v="0"/>
    <x v="0"/>
    <x v="0"/>
    <x v="3"/>
    <x v="2"/>
    <x v="1"/>
    <x v="5"/>
    <x v="1"/>
  </r>
  <r>
    <n v="2019"/>
    <n v="2257213"/>
    <x v="0"/>
    <x v="1"/>
    <x v="1"/>
    <x v="0"/>
    <x v="2"/>
    <x v="2"/>
    <x v="3"/>
    <x v="3"/>
    <x v="3"/>
    <x v="5"/>
    <x v="2"/>
  </r>
  <r>
    <n v="2019"/>
    <n v="2304932"/>
    <x v="0"/>
    <x v="1"/>
    <x v="1"/>
    <x v="0"/>
    <x v="2"/>
    <x v="2"/>
    <x v="4"/>
    <x v="3"/>
    <x v="0"/>
    <x v="5"/>
    <x v="0"/>
  </r>
  <r>
    <n v="2019"/>
    <n v="2590728"/>
    <x v="0"/>
    <x v="1"/>
    <x v="1"/>
    <x v="0"/>
    <x v="3"/>
    <x v="3"/>
    <x v="3"/>
    <x v="2"/>
    <x v="3"/>
    <x v="5"/>
    <x v="0"/>
  </r>
  <r>
    <n v="2019"/>
    <n v="2739816"/>
    <x v="0"/>
    <x v="1"/>
    <x v="1"/>
    <x v="0"/>
    <x v="2"/>
    <x v="2"/>
    <x v="0"/>
    <x v="4"/>
    <x v="3"/>
    <x v="5"/>
    <x v="2"/>
  </r>
  <r>
    <n v="2019"/>
    <n v="2761046"/>
    <x v="0"/>
    <x v="1"/>
    <x v="1"/>
    <x v="0"/>
    <x v="2"/>
    <x v="0"/>
    <x v="0"/>
    <x v="0"/>
    <x v="3"/>
    <x v="5"/>
    <x v="5"/>
  </r>
  <r>
    <n v="2019"/>
    <n v="2789378"/>
    <x v="0"/>
    <x v="1"/>
    <x v="1"/>
    <x v="0"/>
    <x v="0"/>
    <x v="3"/>
    <x v="3"/>
    <x v="1"/>
    <x v="1"/>
    <x v="5"/>
    <x v="2"/>
  </r>
  <r>
    <n v="2019"/>
    <n v="2969351"/>
    <x v="0"/>
    <x v="1"/>
    <x v="1"/>
    <x v="0"/>
    <x v="2"/>
    <x v="2"/>
    <x v="4"/>
    <x v="1"/>
    <x v="3"/>
    <x v="5"/>
    <x v="2"/>
  </r>
  <r>
    <n v="2019"/>
    <n v="2344640"/>
    <x v="0"/>
    <x v="4"/>
    <x v="1"/>
    <x v="0"/>
    <x v="1"/>
    <x v="1"/>
    <x v="3"/>
    <x v="0"/>
    <x v="1"/>
    <x v="5"/>
    <x v="2"/>
  </r>
  <r>
    <n v="2019"/>
    <n v="2573011"/>
    <x v="0"/>
    <x v="4"/>
    <x v="1"/>
    <x v="0"/>
    <x v="1"/>
    <x v="1"/>
    <x v="1"/>
    <x v="3"/>
    <x v="3"/>
    <x v="5"/>
    <x v="1"/>
  </r>
  <r>
    <n v="2019"/>
    <n v="2898434"/>
    <x v="0"/>
    <x v="4"/>
    <x v="1"/>
    <x v="0"/>
    <x v="2"/>
    <x v="0"/>
    <x v="0"/>
    <x v="0"/>
    <x v="1"/>
    <x v="5"/>
    <x v="1"/>
  </r>
  <r>
    <n v="2018"/>
    <n v="2043521"/>
    <x v="0"/>
    <x v="2"/>
    <x v="0"/>
    <x v="1"/>
    <x v="3"/>
    <x v="3"/>
    <x v="3"/>
    <x v="2"/>
    <x v="1"/>
    <x v="5"/>
    <x v="2"/>
  </r>
  <r>
    <n v="2018"/>
    <n v="2131770"/>
    <x v="0"/>
    <x v="2"/>
    <x v="2"/>
    <x v="1"/>
    <x v="3"/>
    <x v="2"/>
    <x v="3"/>
    <x v="0"/>
    <x v="2"/>
    <x v="5"/>
    <x v="0"/>
  </r>
  <r>
    <n v="2018"/>
    <n v="2792158"/>
    <x v="0"/>
    <x v="6"/>
    <x v="2"/>
    <x v="1"/>
    <x v="3"/>
    <x v="3"/>
    <x v="2"/>
    <x v="4"/>
    <x v="1"/>
    <x v="5"/>
    <x v="3"/>
  </r>
  <r>
    <n v="2018"/>
    <n v="2301739"/>
    <x v="0"/>
    <x v="7"/>
    <x v="2"/>
    <x v="1"/>
    <x v="3"/>
    <x v="2"/>
    <x v="2"/>
    <x v="4"/>
    <x v="2"/>
    <x v="5"/>
    <x v="2"/>
  </r>
  <r>
    <n v="2018"/>
    <n v="2397434"/>
    <x v="0"/>
    <x v="7"/>
    <x v="2"/>
    <x v="1"/>
    <x v="3"/>
    <x v="4"/>
    <x v="2"/>
    <x v="4"/>
    <x v="1"/>
    <x v="5"/>
    <x v="3"/>
  </r>
  <r>
    <n v="2018"/>
    <n v="2599576"/>
    <x v="0"/>
    <x v="7"/>
    <x v="0"/>
    <x v="1"/>
    <x v="1"/>
    <x v="1"/>
    <x v="0"/>
    <x v="1"/>
    <x v="3"/>
    <x v="5"/>
    <x v="2"/>
  </r>
  <r>
    <n v="2018"/>
    <n v="2115582"/>
    <x v="0"/>
    <x v="4"/>
    <x v="1"/>
    <x v="1"/>
    <x v="2"/>
    <x v="2"/>
    <x v="4"/>
    <x v="3"/>
    <x v="3"/>
    <x v="5"/>
    <x v="1"/>
  </r>
  <r>
    <n v="2018"/>
    <n v="2465376"/>
    <x v="0"/>
    <x v="4"/>
    <x v="1"/>
    <x v="1"/>
    <x v="2"/>
    <x v="3"/>
    <x v="3"/>
    <x v="2"/>
    <x v="2"/>
    <x v="5"/>
    <x v="3"/>
  </r>
  <r>
    <n v="2019"/>
    <n v="2010193"/>
    <x v="0"/>
    <x v="6"/>
    <x v="2"/>
    <x v="1"/>
    <x v="4"/>
    <x v="4"/>
    <x v="2"/>
    <x v="4"/>
    <x v="1"/>
    <x v="5"/>
    <x v="2"/>
  </r>
  <r>
    <n v="2019"/>
    <n v="2158038"/>
    <x v="0"/>
    <x v="6"/>
    <x v="2"/>
    <x v="1"/>
    <x v="1"/>
    <x v="0"/>
    <x v="2"/>
    <x v="1"/>
    <x v="1"/>
    <x v="5"/>
    <x v="5"/>
  </r>
  <r>
    <n v="2019"/>
    <n v="2890855"/>
    <x v="0"/>
    <x v="7"/>
    <x v="2"/>
    <x v="1"/>
    <x v="3"/>
    <x v="3"/>
    <x v="2"/>
    <x v="3"/>
    <x v="1"/>
    <x v="5"/>
    <x v="2"/>
  </r>
  <r>
    <n v="2019"/>
    <n v="2461305"/>
    <x v="0"/>
    <x v="3"/>
    <x v="1"/>
    <x v="1"/>
    <x v="2"/>
    <x v="2"/>
    <x v="4"/>
    <x v="0"/>
    <x v="3"/>
    <x v="5"/>
    <x v="0"/>
  </r>
  <r>
    <n v="2019"/>
    <n v="2465248"/>
    <x v="0"/>
    <x v="3"/>
    <x v="1"/>
    <x v="1"/>
    <x v="3"/>
    <x v="0"/>
    <x v="3"/>
    <x v="4"/>
    <x v="2"/>
    <x v="5"/>
    <x v="0"/>
  </r>
  <r>
    <n v="2019"/>
    <n v="2857185"/>
    <x v="0"/>
    <x v="3"/>
    <x v="1"/>
    <x v="1"/>
    <x v="2"/>
    <x v="2"/>
    <x v="4"/>
    <x v="1"/>
    <x v="3"/>
    <x v="5"/>
    <x v="3"/>
  </r>
  <r>
    <n v="2019"/>
    <n v="2261708"/>
    <x v="0"/>
    <x v="1"/>
    <x v="1"/>
    <x v="1"/>
    <x v="3"/>
    <x v="3"/>
    <x v="0"/>
    <x v="4"/>
    <x v="2"/>
    <x v="5"/>
    <x v="2"/>
  </r>
  <r>
    <n v="2019"/>
    <n v="2497212"/>
    <x v="0"/>
    <x v="4"/>
    <x v="1"/>
    <x v="1"/>
    <x v="4"/>
    <x v="4"/>
    <x v="2"/>
    <x v="4"/>
    <x v="3"/>
    <x v="5"/>
    <x v="2"/>
  </r>
  <r>
    <n v="2018"/>
    <n v="2571708"/>
    <x v="0"/>
    <x v="5"/>
    <x v="3"/>
    <x v="2"/>
    <x v="2"/>
    <x v="1"/>
    <x v="0"/>
    <x v="3"/>
    <x v="3"/>
    <x v="5"/>
    <x v="2"/>
  </r>
  <r>
    <n v="2018"/>
    <n v="2360767"/>
    <x v="0"/>
    <x v="7"/>
    <x v="2"/>
    <x v="2"/>
    <x v="0"/>
    <x v="2"/>
    <x v="4"/>
    <x v="0"/>
    <x v="3"/>
    <x v="5"/>
    <x v="3"/>
  </r>
  <r>
    <n v="2018"/>
    <n v="2600769"/>
    <x v="0"/>
    <x v="0"/>
    <x v="3"/>
    <x v="2"/>
    <x v="4"/>
    <x v="4"/>
    <x v="2"/>
    <x v="4"/>
    <x v="3"/>
    <x v="5"/>
    <x v="3"/>
  </r>
  <r>
    <n v="2018"/>
    <n v="2679893"/>
    <x v="0"/>
    <x v="0"/>
    <x v="0"/>
    <x v="2"/>
    <x v="0"/>
    <x v="0"/>
    <x v="0"/>
    <x v="0"/>
    <x v="0"/>
    <x v="5"/>
    <x v="1"/>
  </r>
  <r>
    <n v="2018"/>
    <n v="2048569"/>
    <x v="0"/>
    <x v="3"/>
    <x v="1"/>
    <x v="2"/>
    <x v="3"/>
    <x v="0"/>
    <x v="3"/>
    <x v="2"/>
    <x v="0"/>
    <x v="5"/>
    <x v="2"/>
  </r>
  <r>
    <n v="2018"/>
    <n v="2346602"/>
    <x v="0"/>
    <x v="1"/>
    <x v="1"/>
    <x v="2"/>
    <x v="3"/>
    <x v="3"/>
    <x v="2"/>
    <x v="2"/>
    <x v="2"/>
    <x v="5"/>
    <x v="2"/>
  </r>
  <r>
    <n v="2018"/>
    <n v="2471455"/>
    <x v="0"/>
    <x v="1"/>
    <x v="1"/>
    <x v="2"/>
    <x v="3"/>
    <x v="0"/>
    <x v="3"/>
    <x v="2"/>
    <x v="1"/>
    <x v="5"/>
    <x v="0"/>
  </r>
  <r>
    <n v="2018"/>
    <n v="2071983"/>
    <x v="0"/>
    <x v="4"/>
    <x v="1"/>
    <x v="2"/>
    <x v="2"/>
    <x v="3"/>
    <x v="3"/>
    <x v="3"/>
    <x v="3"/>
    <x v="5"/>
    <x v="1"/>
  </r>
  <r>
    <n v="2018"/>
    <n v="2674826"/>
    <x v="0"/>
    <x v="4"/>
    <x v="1"/>
    <x v="2"/>
    <x v="0"/>
    <x v="3"/>
    <x v="3"/>
    <x v="2"/>
    <x v="1"/>
    <x v="5"/>
    <x v="1"/>
  </r>
  <r>
    <n v="2019"/>
    <n v="2569550"/>
    <x v="0"/>
    <x v="6"/>
    <x v="2"/>
    <x v="2"/>
    <x v="1"/>
    <x v="0"/>
    <x v="0"/>
    <x v="1"/>
    <x v="4"/>
    <x v="5"/>
    <x v="1"/>
  </r>
  <r>
    <n v="2019"/>
    <n v="2017058"/>
    <x v="0"/>
    <x v="7"/>
    <x v="0"/>
    <x v="2"/>
    <x v="2"/>
    <x v="0"/>
    <x v="0"/>
    <x v="0"/>
    <x v="1"/>
    <x v="5"/>
    <x v="1"/>
  </r>
  <r>
    <n v="2019"/>
    <n v="2602570"/>
    <x v="0"/>
    <x v="7"/>
    <x v="2"/>
    <x v="2"/>
    <x v="0"/>
    <x v="3"/>
    <x v="3"/>
    <x v="2"/>
    <x v="3"/>
    <x v="5"/>
    <x v="1"/>
  </r>
  <r>
    <n v="2019"/>
    <n v="2955007"/>
    <x v="0"/>
    <x v="3"/>
    <x v="1"/>
    <x v="2"/>
    <x v="0"/>
    <x v="0"/>
    <x v="0"/>
    <x v="0"/>
    <x v="1"/>
    <x v="5"/>
    <x v="0"/>
  </r>
  <r>
    <n v="2019"/>
    <n v="2380068"/>
    <x v="0"/>
    <x v="1"/>
    <x v="1"/>
    <x v="2"/>
    <x v="0"/>
    <x v="0"/>
    <x v="0"/>
    <x v="2"/>
    <x v="1"/>
    <x v="5"/>
    <x v="0"/>
  </r>
  <r>
    <n v="2019"/>
    <n v="2602432"/>
    <x v="0"/>
    <x v="1"/>
    <x v="1"/>
    <x v="2"/>
    <x v="2"/>
    <x v="2"/>
    <x v="4"/>
    <x v="3"/>
    <x v="3"/>
    <x v="5"/>
    <x v="2"/>
  </r>
  <r>
    <n v="2019"/>
    <n v="2610322"/>
    <x v="0"/>
    <x v="1"/>
    <x v="1"/>
    <x v="2"/>
    <x v="0"/>
    <x v="0"/>
    <x v="3"/>
    <x v="3"/>
    <x v="1"/>
    <x v="5"/>
    <x v="3"/>
  </r>
  <r>
    <n v="2019"/>
    <n v="2728753"/>
    <x v="0"/>
    <x v="1"/>
    <x v="1"/>
    <x v="2"/>
    <x v="0"/>
    <x v="2"/>
    <x v="3"/>
    <x v="4"/>
    <x v="2"/>
    <x v="5"/>
    <x v="0"/>
  </r>
  <r>
    <n v="2019"/>
    <n v="2909770"/>
    <x v="0"/>
    <x v="4"/>
    <x v="1"/>
    <x v="2"/>
    <x v="3"/>
    <x v="0"/>
    <x v="0"/>
    <x v="2"/>
    <x v="3"/>
    <x v="5"/>
    <x v="0"/>
  </r>
  <r>
    <n v="2018"/>
    <n v="2811534"/>
    <x v="0"/>
    <x v="5"/>
    <x v="3"/>
    <x v="3"/>
    <x v="1"/>
    <x v="1"/>
    <x v="1"/>
    <x v="1"/>
    <x v="4"/>
    <x v="5"/>
    <x v="0"/>
  </r>
  <r>
    <n v="2018"/>
    <n v="2265619"/>
    <x v="0"/>
    <x v="2"/>
    <x v="2"/>
    <x v="3"/>
    <x v="2"/>
    <x v="2"/>
    <x v="4"/>
    <x v="3"/>
    <x v="4"/>
    <x v="5"/>
    <x v="0"/>
  </r>
  <r>
    <n v="2018"/>
    <n v="2386181"/>
    <x v="0"/>
    <x v="2"/>
    <x v="2"/>
    <x v="3"/>
    <x v="1"/>
    <x v="1"/>
    <x v="1"/>
    <x v="1"/>
    <x v="4"/>
    <x v="5"/>
    <x v="2"/>
  </r>
  <r>
    <n v="2018"/>
    <n v="2105845"/>
    <x v="0"/>
    <x v="7"/>
    <x v="3"/>
    <x v="3"/>
    <x v="1"/>
    <x v="1"/>
    <x v="1"/>
    <x v="1"/>
    <x v="0"/>
    <x v="5"/>
    <x v="0"/>
  </r>
  <r>
    <n v="2018"/>
    <n v="2226875"/>
    <x v="0"/>
    <x v="7"/>
    <x v="2"/>
    <x v="3"/>
    <x v="2"/>
    <x v="2"/>
    <x v="4"/>
    <x v="3"/>
    <x v="0"/>
    <x v="5"/>
    <x v="2"/>
  </r>
  <r>
    <n v="2018"/>
    <n v="2618058"/>
    <x v="0"/>
    <x v="0"/>
    <x v="2"/>
    <x v="3"/>
    <x v="1"/>
    <x v="1"/>
    <x v="4"/>
    <x v="3"/>
    <x v="4"/>
    <x v="5"/>
    <x v="0"/>
  </r>
  <r>
    <n v="2018"/>
    <n v="2861448"/>
    <x v="0"/>
    <x v="0"/>
    <x v="2"/>
    <x v="3"/>
    <x v="0"/>
    <x v="0"/>
    <x v="3"/>
    <x v="2"/>
    <x v="0"/>
    <x v="5"/>
    <x v="2"/>
  </r>
  <r>
    <n v="2018"/>
    <n v="2081095"/>
    <x v="0"/>
    <x v="3"/>
    <x v="1"/>
    <x v="3"/>
    <x v="2"/>
    <x v="2"/>
    <x v="3"/>
    <x v="2"/>
    <x v="1"/>
    <x v="5"/>
    <x v="0"/>
  </r>
  <r>
    <n v="2018"/>
    <n v="2141048"/>
    <x v="0"/>
    <x v="3"/>
    <x v="1"/>
    <x v="3"/>
    <x v="1"/>
    <x v="1"/>
    <x v="0"/>
    <x v="3"/>
    <x v="3"/>
    <x v="5"/>
    <x v="0"/>
  </r>
  <r>
    <n v="2018"/>
    <n v="2705582"/>
    <x v="0"/>
    <x v="3"/>
    <x v="1"/>
    <x v="3"/>
    <x v="2"/>
    <x v="2"/>
    <x v="4"/>
    <x v="3"/>
    <x v="4"/>
    <x v="5"/>
    <x v="5"/>
  </r>
  <r>
    <n v="2018"/>
    <n v="2858196"/>
    <x v="0"/>
    <x v="3"/>
    <x v="1"/>
    <x v="3"/>
    <x v="1"/>
    <x v="1"/>
    <x v="4"/>
    <x v="1"/>
    <x v="3"/>
    <x v="5"/>
    <x v="0"/>
  </r>
  <r>
    <n v="2018"/>
    <n v="2424747"/>
    <x v="0"/>
    <x v="1"/>
    <x v="1"/>
    <x v="3"/>
    <x v="0"/>
    <x v="0"/>
    <x v="0"/>
    <x v="2"/>
    <x v="3"/>
    <x v="5"/>
    <x v="0"/>
  </r>
  <r>
    <n v="2018"/>
    <n v="2690963"/>
    <x v="0"/>
    <x v="1"/>
    <x v="1"/>
    <x v="3"/>
    <x v="2"/>
    <x v="2"/>
    <x v="4"/>
    <x v="0"/>
    <x v="0"/>
    <x v="5"/>
    <x v="0"/>
  </r>
  <r>
    <n v="2018"/>
    <n v="2030799"/>
    <x v="0"/>
    <x v="4"/>
    <x v="1"/>
    <x v="3"/>
    <x v="1"/>
    <x v="1"/>
    <x v="1"/>
    <x v="1"/>
    <x v="0"/>
    <x v="5"/>
    <x v="2"/>
  </r>
  <r>
    <n v="2018"/>
    <n v="2700448"/>
    <x v="0"/>
    <x v="4"/>
    <x v="1"/>
    <x v="3"/>
    <x v="0"/>
    <x v="2"/>
    <x v="0"/>
    <x v="0"/>
    <x v="3"/>
    <x v="5"/>
    <x v="2"/>
  </r>
  <r>
    <n v="2018"/>
    <n v="2767621"/>
    <x v="0"/>
    <x v="4"/>
    <x v="1"/>
    <x v="3"/>
    <x v="1"/>
    <x v="1"/>
    <x v="0"/>
    <x v="1"/>
    <x v="3"/>
    <x v="5"/>
    <x v="2"/>
  </r>
  <r>
    <n v="2019"/>
    <n v="2206663"/>
    <x v="0"/>
    <x v="2"/>
    <x v="2"/>
    <x v="3"/>
    <x v="1"/>
    <x v="1"/>
    <x v="0"/>
    <x v="1"/>
    <x v="4"/>
    <x v="5"/>
    <x v="0"/>
  </r>
  <r>
    <n v="2019"/>
    <n v="2330883"/>
    <x v="0"/>
    <x v="6"/>
    <x v="2"/>
    <x v="3"/>
    <x v="2"/>
    <x v="0"/>
    <x v="0"/>
    <x v="0"/>
    <x v="3"/>
    <x v="5"/>
    <x v="1"/>
  </r>
  <r>
    <n v="2019"/>
    <n v="2154769"/>
    <x v="0"/>
    <x v="7"/>
    <x v="2"/>
    <x v="3"/>
    <x v="1"/>
    <x v="1"/>
    <x v="4"/>
    <x v="3"/>
    <x v="4"/>
    <x v="5"/>
    <x v="0"/>
  </r>
  <r>
    <n v="2019"/>
    <n v="2232348"/>
    <x v="0"/>
    <x v="7"/>
    <x v="0"/>
    <x v="3"/>
    <x v="1"/>
    <x v="1"/>
    <x v="1"/>
    <x v="1"/>
    <x v="4"/>
    <x v="5"/>
    <x v="0"/>
  </r>
  <r>
    <n v="2019"/>
    <n v="2535857"/>
    <x v="0"/>
    <x v="7"/>
    <x v="0"/>
    <x v="3"/>
    <x v="0"/>
    <x v="0"/>
    <x v="0"/>
    <x v="2"/>
    <x v="3"/>
    <x v="5"/>
    <x v="3"/>
  </r>
  <r>
    <n v="2019"/>
    <n v="2783764"/>
    <x v="0"/>
    <x v="7"/>
    <x v="2"/>
    <x v="3"/>
    <x v="0"/>
    <x v="3"/>
    <x v="3"/>
    <x v="0"/>
    <x v="0"/>
    <x v="5"/>
    <x v="0"/>
  </r>
  <r>
    <n v="2019"/>
    <n v="2039517"/>
    <x v="0"/>
    <x v="3"/>
    <x v="1"/>
    <x v="3"/>
    <x v="1"/>
    <x v="2"/>
    <x v="4"/>
    <x v="0"/>
    <x v="0"/>
    <x v="5"/>
    <x v="2"/>
  </r>
  <r>
    <n v="2019"/>
    <n v="2257412"/>
    <x v="0"/>
    <x v="3"/>
    <x v="1"/>
    <x v="3"/>
    <x v="2"/>
    <x v="2"/>
    <x v="1"/>
    <x v="1"/>
    <x v="0"/>
    <x v="5"/>
    <x v="0"/>
  </r>
  <r>
    <n v="2019"/>
    <n v="2205964"/>
    <x v="0"/>
    <x v="4"/>
    <x v="1"/>
    <x v="3"/>
    <x v="2"/>
    <x v="0"/>
    <x v="0"/>
    <x v="1"/>
    <x v="4"/>
    <x v="5"/>
    <x v="1"/>
  </r>
  <r>
    <n v="2019"/>
    <n v="2403870"/>
    <x v="0"/>
    <x v="4"/>
    <x v="1"/>
    <x v="3"/>
    <x v="1"/>
    <x v="1"/>
    <x v="1"/>
    <x v="1"/>
    <x v="4"/>
    <x v="5"/>
    <x v="1"/>
  </r>
  <r>
    <n v="2019"/>
    <n v="2954060"/>
    <x v="0"/>
    <x v="4"/>
    <x v="1"/>
    <x v="3"/>
    <x v="0"/>
    <x v="0"/>
    <x v="0"/>
    <x v="0"/>
    <x v="1"/>
    <x v="5"/>
    <x v="0"/>
  </r>
  <r>
    <n v="2018"/>
    <n v="2124580"/>
    <x v="0"/>
    <x v="7"/>
    <x v="2"/>
    <x v="4"/>
    <x v="4"/>
    <x v="4"/>
    <x v="2"/>
    <x v="4"/>
    <x v="1"/>
    <x v="5"/>
    <x v="3"/>
  </r>
  <r>
    <n v="2018"/>
    <n v="2466671"/>
    <x v="0"/>
    <x v="3"/>
    <x v="1"/>
    <x v="4"/>
    <x v="4"/>
    <x v="4"/>
    <x v="2"/>
    <x v="4"/>
    <x v="2"/>
    <x v="5"/>
    <x v="0"/>
  </r>
  <r>
    <n v="2019"/>
    <n v="2458981"/>
    <x v="0"/>
    <x v="2"/>
    <x v="2"/>
    <x v="4"/>
    <x v="1"/>
    <x v="3"/>
    <x v="3"/>
    <x v="2"/>
    <x v="4"/>
    <x v="5"/>
    <x v="3"/>
  </r>
  <r>
    <n v="2019"/>
    <n v="2038849"/>
    <x v="0"/>
    <x v="3"/>
    <x v="1"/>
    <x v="4"/>
    <x v="2"/>
    <x v="2"/>
    <x v="4"/>
    <x v="3"/>
    <x v="1"/>
    <x v="5"/>
    <x v="4"/>
  </r>
  <r>
    <n v="2019"/>
    <n v="2728688"/>
    <x v="0"/>
    <x v="1"/>
    <x v="1"/>
    <x v="4"/>
    <x v="3"/>
    <x v="3"/>
    <x v="3"/>
    <x v="4"/>
    <x v="2"/>
    <x v="5"/>
    <x v="1"/>
  </r>
  <r>
    <n v="2019"/>
    <n v="2250194"/>
    <x v="0"/>
    <x v="4"/>
    <x v="1"/>
    <x v="4"/>
    <x v="0"/>
    <x v="3"/>
    <x v="3"/>
    <x v="2"/>
    <x v="2"/>
    <x v="5"/>
    <x v="2"/>
  </r>
  <r>
    <n v="2018"/>
    <n v="2640329"/>
    <x v="0"/>
    <x v="2"/>
    <x v="2"/>
    <x v="0"/>
    <x v="1"/>
    <x v="1"/>
    <x v="1"/>
    <x v="1"/>
    <x v="4"/>
    <x v="6"/>
    <x v="2"/>
  </r>
  <r>
    <n v="2018"/>
    <n v="2425284"/>
    <x v="0"/>
    <x v="6"/>
    <x v="2"/>
    <x v="0"/>
    <x v="2"/>
    <x v="2"/>
    <x v="4"/>
    <x v="3"/>
    <x v="0"/>
    <x v="6"/>
    <x v="0"/>
  </r>
  <r>
    <n v="2018"/>
    <n v="2944080"/>
    <x v="0"/>
    <x v="7"/>
    <x v="2"/>
    <x v="0"/>
    <x v="0"/>
    <x v="0"/>
    <x v="0"/>
    <x v="0"/>
    <x v="3"/>
    <x v="6"/>
    <x v="2"/>
  </r>
  <r>
    <n v="2018"/>
    <n v="2398280"/>
    <x v="0"/>
    <x v="0"/>
    <x v="0"/>
    <x v="0"/>
    <x v="2"/>
    <x v="2"/>
    <x v="4"/>
    <x v="3"/>
    <x v="0"/>
    <x v="6"/>
    <x v="1"/>
  </r>
  <r>
    <n v="2018"/>
    <n v="2177781"/>
    <x v="0"/>
    <x v="3"/>
    <x v="1"/>
    <x v="0"/>
    <x v="2"/>
    <x v="2"/>
    <x v="4"/>
    <x v="3"/>
    <x v="0"/>
    <x v="6"/>
    <x v="0"/>
  </r>
  <r>
    <n v="2018"/>
    <n v="2441155"/>
    <x v="0"/>
    <x v="3"/>
    <x v="1"/>
    <x v="0"/>
    <x v="2"/>
    <x v="2"/>
    <x v="3"/>
    <x v="3"/>
    <x v="1"/>
    <x v="6"/>
    <x v="2"/>
  </r>
  <r>
    <n v="2018"/>
    <n v="2623857"/>
    <x v="0"/>
    <x v="3"/>
    <x v="1"/>
    <x v="0"/>
    <x v="2"/>
    <x v="2"/>
    <x v="4"/>
    <x v="0"/>
    <x v="3"/>
    <x v="6"/>
    <x v="2"/>
  </r>
  <r>
    <n v="2018"/>
    <n v="2711291"/>
    <x v="0"/>
    <x v="3"/>
    <x v="1"/>
    <x v="0"/>
    <x v="2"/>
    <x v="1"/>
    <x v="4"/>
    <x v="3"/>
    <x v="0"/>
    <x v="6"/>
    <x v="1"/>
  </r>
  <r>
    <n v="2018"/>
    <n v="2329544"/>
    <x v="0"/>
    <x v="4"/>
    <x v="1"/>
    <x v="0"/>
    <x v="2"/>
    <x v="2"/>
    <x v="4"/>
    <x v="3"/>
    <x v="0"/>
    <x v="6"/>
    <x v="1"/>
  </r>
  <r>
    <n v="2018"/>
    <n v="2762555"/>
    <x v="0"/>
    <x v="4"/>
    <x v="1"/>
    <x v="0"/>
    <x v="0"/>
    <x v="0"/>
    <x v="0"/>
    <x v="0"/>
    <x v="0"/>
    <x v="6"/>
    <x v="2"/>
  </r>
  <r>
    <n v="2018"/>
    <n v="2834585"/>
    <x v="0"/>
    <x v="4"/>
    <x v="1"/>
    <x v="0"/>
    <x v="2"/>
    <x v="2"/>
    <x v="0"/>
    <x v="2"/>
    <x v="1"/>
    <x v="6"/>
    <x v="2"/>
  </r>
  <r>
    <n v="2018"/>
    <n v="2926856"/>
    <x v="0"/>
    <x v="4"/>
    <x v="1"/>
    <x v="0"/>
    <x v="2"/>
    <x v="2"/>
    <x v="4"/>
    <x v="3"/>
    <x v="0"/>
    <x v="6"/>
    <x v="2"/>
  </r>
  <r>
    <n v="2019"/>
    <n v="2873259"/>
    <x v="0"/>
    <x v="6"/>
    <x v="2"/>
    <x v="0"/>
    <x v="1"/>
    <x v="2"/>
    <x v="4"/>
    <x v="3"/>
    <x v="0"/>
    <x v="6"/>
    <x v="3"/>
  </r>
  <r>
    <n v="2019"/>
    <n v="2340817"/>
    <x v="0"/>
    <x v="7"/>
    <x v="2"/>
    <x v="0"/>
    <x v="1"/>
    <x v="2"/>
    <x v="4"/>
    <x v="3"/>
    <x v="0"/>
    <x v="6"/>
    <x v="2"/>
  </r>
  <r>
    <n v="2019"/>
    <n v="2357795"/>
    <x v="0"/>
    <x v="7"/>
    <x v="3"/>
    <x v="0"/>
    <x v="2"/>
    <x v="3"/>
    <x v="2"/>
    <x v="4"/>
    <x v="2"/>
    <x v="6"/>
    <x v="1"/>
  </r>
  <r>
    <n v="2019"/>
    <n v="2161293"/>
    <x v="0"/>
    <x v="3"/>
    <x v="1"/>
    <x v="0"/>
    <x v="0"/>
    <x v="0"/>
    <x v="0"/>
    <x v="0"/>
    <x v="0"/>
    <x v="6"/>
    <x v="2"/>
  </r>
  <r>
    <n v="2019"/>
    <n v="2431733"/>
    <x v="0"/>
    <x v="3"/>
    <x v="1"/>
    <x v="0"/>
    <x v="2"/>
    <x v="2"/>
    <x v="4"/>
    <x v="2"/>
    <x v="1"/>
    <x v="6"/>
    <x v="2"/>
  </r>
  <r>
    <n v="2019"/>
    <n v="2487803"/>
    <x v="0"/>
    <x v="3"/>
    <x v="1"/>
    <x v="0"/>
    <x v="3"/>
    <x v="3"/>
    <x v="3"/>
    <x v="2"/>
    <x v="2"/>
    <x v="6"/>
    <x v="1"/>
  </r>
  <r>
    <n v="2019"/>
    <n v="2654636"/>
    <x v="0"/>
    <x v="3"/>
    <x v="1"/>
    <x v="0"/>
    <x v="1"/>
    <x v="1"/>
    <x v="4"/>
    <x v="1"/>
    <x v="0"/>
    <x v="6"/>
    <x v="0"/>
  </r>
  <r>
    <n v="2019"/>
    <n v="2011293"/>
    <x v="0"/>
    <x v="1"/>
    <x v="1"/>
    <x v="0"/>
    <x v="3"/>
    <x v="3"/>
    <x v="3"/>
    <x v="2"/>
    <x v="1"/>
    <x v="6"/>
    <x v="0"/>
  </r>
  <r>
    <n v="2019"/>
    <n v="2706125"/>
    <x v="0"/>
    <x v="1"/>
    <x v="1"/>
    <x v="0"/>
    <x v="2"/>
    <x v="2"/>
    <x v="4"/>
    <x v="3"/>
    <x v="0"/>
    <x v="6"/>
    <x v="2"/>
  </r>
  <r>
    <n v="2019"/>
    <n v="2105017"/>
    <x v="0"/>
    <x v="4"/>
    <x v="1"/>
    <x v="0"/>
    <x v="3"/>
    <x v="3"/>
    <x v="3"/>
    <x v="2"/>
    <x v="2"/>
    <x v="6"/>
    <x v="3"/>
  </r>
  <r>
    <n v="2018"/>
    <n v="2537696"/>
    <x v="0"/>
    <x v="2"/>
    <x v="2"/>
    <x v="1"/>
    <x v="3"/>
    <x v="0"/>
    <x v="0"/>
    <x v="2"/>
    <x v="0"/>
    <x v="6"/>
    <x v="3"/>
  </r>
  <r>
    <n v="2018"/>
    <n v="2215218"/>
    <x v="0"/>
    <x v="6"/>
    <x v="2"/>
    <x v="1"/>
    <x v="3"/>
    <x v="0"/>
    <x v="4"/>
    <x v="0"/>
    <x v="2"/>
    <x v="6"/>
    <x v="3"/>
  </r>
  <r>
    <n v="2018"/>
    <n v="2082072"/>
    <x v="0"/>
    <x v="4"/>
    <x v="1"/>
    <x v="1"/>
    <x v="0"/>
    <x v="0"/>
    <x v="3"/>
    <x v="2"/>
    <x v="3"/>
    <x v="6"/>
    <x v="2"/>
  </r>
  <r>
    <n v="2018"/>
    <n v="2183575"/>
    <x v="0"/>
    <x v="4"/>
    <x v="1"/>
    <x v="1"/>
    <x v="3"/>
    <x v="0"/>
    <x v="0"/>
    <x v="2"/>
    <x v="1"/>
    <x v="6"/>
    <x v="1"/>
  </r>
  <r>
    <n v="2019"/>
    <n v="2776281"/>
    <x v="0"/>
    <x v="6"/>
    <x v="2"/>
    <x v="1"/>
    <x v="1"/>
    <x v="2"/>
    <x v="3"/>
    <x v="3"/>
    <x v="3"/>
    <x v="6"/>
    <x v="1"/>
  </r>
  <r>
    <n v="2018"/>
    <n v="2246151"/>
    <x v="0"/>
    <x v="3"/>
    <x v="1"/>
    <x v="2"/>
    <x v="2"/>
    <x v="2"/>
    <x v="4"/>
    <x v="3"/>
    <x v="4"/>
    <x v="6"/>
    <x v="0"/>
  </r>
  <r>
    <n v="2018"/>
    <n v="2689563"/>
    <x v="0"/>
    <x v="1"/>
    <x v="1"/>
    <x v="2"/>
    <x v="2"/>
    <x v="0"/>
    <x v="0"/>
    <x v="0"/>
    <x v="1"/>
    <x v="6"/>
    <x v="2"/>
  </r>
  <r>
    <n v="2018"/>
    <n v="2946637"/>
    <x v="0"/>
    <x v="1"/>
    <x v="1"/>
    <x v="2"/>
    <x v="2"/>
    <x v="0"/>
    <x v="2"/>
    <x v="3"/>
    <x v="1"/>
    <x v="6"/>
    <x v="2"/>
  </r>
  <r>
    <n v="2018"/>
    <n v="2245433"/>
    <x v="0"/>
    <x v="4"/>
    <x v="1"/>
    <x v="2"/>
    <x v="4"/>
    <x v="4"/>
    <x v="3"/>
    <x v="4"/>
    <x v="2"/>
    <x v="6"/>
    <x v="3"/>
  </r>
  <r>
    <n v="2019"/>
    <n v="2907596"/>
    <x v="0"/>
    <x v="7"/>
    <x v="0"/>
    <x v="2"/>
    <x v="2"/>
    <x v="2"/>
    <x v="3"/>
    <x v="0"/>
    <x v="0"/>
    <x v="6"/>
    <x v="3"/>
  </r>
  <r>
    <n v="2019"/>
    <n v="2511352"/>
    <x v="0"/>
    <x v="3"/>
    <x v="1"/>
    <x v="2"/>
    <x v="3"/>
    <x v="3"/>
    <x v="3"/>
    <x v="2"/>
    <x v="3"/>
    <x v="6"/>
    <x v="2"/>
  </r>
  <r>
    <n v="2019"/>
    <n v="2855095"/>
    <x v="0"/>
    <x v="3"/>
    <x v="1"/>
    <x v="2"/>
    <x v="3"/>
    <x v="3"/>
    <x v="3"/>
    <x v="2"/>
    <x v="1"/>
    <x v="6"/>
    <x v="1"/>
  </r>
  <r>
    <n v="2019"/>
    <n v="2974823"/>
    <x v="0"/>
    <x v="1"/>
    <x v="1"/>
    <x v="2"/>
    <x v="2"/>
    <x v="2"/>
    <x v="0"/>
    <x v="0"/>
    <x v="1"/>
    <x v="6"/>
    <x v="2"/>
  </r>
  <r>
    <n v="2019"/>
    <n v="2129614"/>
    <x v="0"/>
    <x v="4"/>
    <x v="1"/>
    <x v="2"/>
    <x v="1"/>
    <x v="2"/>
    <x v="0"/>
    <x v="2"/>
    <x v="1"/>
    <x v="6"/>
    <x v="1"/>
  </r>
  <r>
    <n v="2019"/>
    <n v="2876490"/>
    <x v="0"/>
    <x v="4"/>
    <x v="1"/>
    <x v="2"/>
    <x v="2"/>
    <x v="0"/>
    <x v="0"/>
    <x v="2"/>
    <x v="3"/>
    <x v="6"/>
    <x v="1"/>
  </r>
  <r>
    <n v="2018"/>
    <n v="2751215"/>
    <x v="0"/>
    <x v="5"/>
    <x v="2"/>
    <x v="3"/>
    <x v="1"/>
    <x v="2"/>
    <x v="4"/>
    <x v="3"/>
    <x v="0"/>
    <x v="6"/>
    <x v="0"/>
  </r>
  <r>
    <n v="2018"/>
    <n v="2121085"/>
    <x v="0"/>
    <x v="2"/>
    <x v="3"/>
    <x v="3"/>
    <x v="1"/>
    <x v="1"/>
    <x v="1"/>
    <x v="3"/>
    <x v="0"/>
    <x v="6"/>
    <x v="2"/>
  </r>
  <r>
    <n v="2018"/>
    <n v="2752680"/>
    <x v="0"/>
    <x v="2"/>
    <x v="2"/>
    <x v="3"/>
    <x v="0"/>
    <x v="2"/>
    <x v="4"/>
    <x v="3"/>
    <x v="0"/>
    <x v="6"/>
    <x v="5"/>
  </r>
  <r>
    <n v="2018"/>
    <n v="2746607"/>
    <x v="0"/>
    <x v="1"/>
    <x v="1"/>
    <x v="3"/>
    <x v="1"/>
    <x v="1"/>
    <x v="1"/>
    <x v="1"/>
    <x v="4"/>
    <x v="6"/>
    <x v="1"/>
  </r>
  <r>
    <n v="2018"/>
    <n v="2784062"/>
    <x v="0"/>
    <x v="1"/>
    <x v="1"/>
    <x v="3"/>
    <x v="1"/>
    <x v="1"/>
    <x v="1"/>
    <x v="1"/>
    <x v="4"/>
    <x v="6"/>
    <x v="1"/>
  </r>
  <r>
    <n v="2018"/>
    <n v="2370613"/>
    <x v="0"/>
    <x v="4"/>
    <x v="1"/>
    <x v="3"/>
    <x v="1"/>
    <x v="1"/>
    <x v="1"/>
    <x v="1"/>
    <x v="4"/>
    <x v="6"/>
    <x v="2"/>
  </r>
  <r>
    <n v="2018"/>
    <n v="2624019"/>
    <x v="0"/>
    <x v="4"/>
    <x v="1"/>
    <x v="3"/>
    <x v="2"/>
    <x v="2"/>
    <x v="4"/>
    <x v="3"/>
    <x v="0"/>
    <x v="6"/>
    <x v="0"/>
  </r>
  <r>
    <n v="2018"/>
    <n v="2714999"/>
    <x v="0"/>
    <x v="4"/>
    <x v="1"/>
    <x v="3"/>
    <x v="1"/>
    <x v="1"/>
    <x v="4"/>
    <x v="1"/>
    <x v="1"/>
    <x v="6"/>
    <x v="1"/>
  </r>
  <r>
    <n v="2019"/>
    <n v="2729154"/>
    <x v="0"/>
    <x v="3"/>
    <x v="1"/>
    <x v="3"/>
    <x v="1"/>
    <x v="1"/>
    <x v="0"/>
    <x v="1"/>
    <x v="3"/>
    <x v="6"/>
    <x v="0"/>
  </r>
  <r>
    <n v="2019"/>
    <n v="2884985"/>
    <x v="0"/>
    <x v="1"/>
    <x v="1"/>
    <x v="3"/>
    <x v="3"/>
    <x v="0"/>
    <x v="0"/>
    <x v="0"/>
    <x v="0"/>
    <x v="6"/>
    <x v="2"/>
  </r>
  <r>
    <n v="2019"/>
    <n v="2030358"/>
    <x v="0"/>
    <x v="4"/>
    <x v="1"/>
    <x v="3"/>
    <x v="0"/>
    <x v="2"/>
    <x v="1"/>
    <x v="0"/>
    <x v="4"/>
    <x v="6"/>
    <x v="2"/>
  </r>
  <r>
    <n v="2018"/>
    <n v="2452050"/>
    <x v="0"/>
    <x v="2"/>
    <x v="2"/>
    <x v="4"/>
    <x v="1"/>
    <x v="3"/>
    <x v="2"/>
    <x v="2"/>
    <x v="1"/>
    <x v="6"/>
    <x v="3"/>
  </r>
  <r>
    <n v="2018"/>
    <n v="2528750"/>
    <x v="0"/>
    <x v="7"/>
    <x v="2"/>
    <x v="4"/>
    <x v="3"/>
    <x v="3"/>
    <x v="2"/>
    <x v="4"/>
    <x v="1"/>
    <x v="6"/>
    <x v="3"/>
  </r>
  <r>
    <n v="2018"/>
    <n v="2841898"/>
    <x v="0"/>
    <x v="1"/>
    <x v="1"/>
    <x v="4"/>
    <x v="0"/>
    <x v="0"/>
    <x v="0"/>
    <x v="0"/>
    <x v="3"/>
    <x v="6"/>
    <x v="1"/>
  </r>
  <r>
    <n v="2019"/>
    <n v="2708354"/>
    <x v="0"/>
    <x v="0"/>
    <x v="3"/>
    <x v="4"/>
    <x v="0"/>
    <x v="0"/>
    <x v="3"/>
    <x v="2"/>
    <x v="1"/>
    <x v="6"/>
    <x v="3"/>
  </r>
  <r>
    <n v="2019"/>
    <n v="2027609"/>
    <x v="0"/>
    <x v="3"/>
    <x v="1"/>
    <x v="4"/>
    <x v="4"/>
    <x v="4"/>
    <x v="2"/>
    <x v="4"/>
    <x v="2"/>
    <x v="6"/>
    <x v="1"/>
  </r>
  <r>
    <n v="2019"/>
    <n v="2003569"/>
    <x v="0"/>
    <x v="4"/>
    <x v="1"/>
    <x v="4"/>
    <x v="0"/>
    <x v="0"/>
    <x v="0"/>
    <x v="4"/>
    <x v="2"/>
    <x v="6"/>
    <x v="2"/>
  </r>
  <r>
    <n v="2019"/>
    <n v="2744376"/>
    <x v="0"/>
    <x v="4"/>
    <x v="1"/>
    <x v="4"/>
    <x v="1"/>
    <x v="0"/>
    <x v="2"/>
    <x v="4"/>
    <x v="2"/>
    <x v="6"/>
    <x v="0"/>
  </r>
  <r>
    <n v="2018"/>
    <n v="2336885"/>
    <x v="0"/>
    <x v="1"/>
    <x v="1"/>
    <x v="1"/>
    <x v="3"/>
    <x v="3"/>
    <x v="3"/>
    <x v="2"/>
    <x v="0"/>
    <x v="6"/>
    <x v="1"/>
  </r>
  <r>
    <n v="2018"/>
    <n v="2931669"/>
    <x v="0"/>
    <x v="1"/>
    <x v="1"/>
    <x v="0"/>
    <x v="1"/>
    <x v="1"/>
    <x v="1"/>
    <x v="1"/>
    <x v="0"/>
    <x v="6"/>
    <x v="1"/>
  </r>
  <r>
    <n v="2019"/>
    <n v="2366527"/>
    <x v="0"/>
    <x v="3"/>
    <x v="1"/>
    <x v="2"/>
    <x v="3"/>
    <x v="1"/>
    <x v="3"/>
    <x v="2"/>
    <x v="1"/>
    <x v="6"/>
    <x v="1"/>
  </r>
  <r>
    <n v="2018"/>
    <n v="2176747"/>
    <x v="1"/>
    <x v="3"/>
    <x v="1"/>
    <x v="0"/>
    <x v="3"/>
    <x v="3"/>
    <x v="0"/>
    <x v="0"/>
    <x v="1"/>
    <x v="0"/>
    <x v="2"/>
  </r>
  <r>
    <n v="2018"/>
    <n v="2309698"/>
    <x v="1"/>
    <x v="1"/>
    <x v="1"/>
    <x v="0"/>
    <x v="0"/>
    <x v="0"/>
    <x v="4"/>
    <x v="0"/>
    <x v="0"/>
    <x v="0"/>
    <x v="2"/>
  </r>
  <r>
    <n v="2018"/>
    <n v="2322902"/>
    <x v="1"/>
    <x v="4"/>
    <x v="1"/>
    <x v="0"/>
    <x v="0"/>
    <x v="0"/>
    <x v="0"/>
    <x v="3"/>
    <x v="0"/>
    <x v="0"/>
    <x v="2"/>
  </r>
  <r>
    <n v="2018"/>
    <n v="2607019"/>
    <x v="1"/>
    <x v="4"/>
    <x v="1"/>
    <x v="0"/>
    <x v="4"/>
    <x v="4"/>
    <x v="2"/>
    <x v="4"/>
    <x v="2"/>
    <x v="0"/>
    <x v="1"/>
  </r>
  <r>
    <n v="2019"/>
    <n v="2735920"/>
    <x v="1"/>
    <x v="5"/>
    <x v="0"/>
    <x v="0"/>
    <x v="2"/>
    <x v="3"/>
    <x v="1"/>
    <x v="1"/>
    <x v="2"/>
    <x v="0"/>
    <x v="2"/>
  </r>
  <r>
    <n v="2019"/>
    <n v="2141123"/>
    <x v="1"/>
    <x v="3"/>
    <x v="1"/>
    <x v="0"/>
    <x v="2"/>
    <x v="2"/>
    <x v="4"/>
    <x v="3"/>
    <x v="0"/>
    <x v="0"/>
    <x v="3"/>
  </r>
  <r>
    <n v="2019"/>
    <n v="2400399"/>
    <x v="1"/>
    <x v="3"/>
    <x v="1"/>
    <x v="0"/>
    <x v="2"/>
    <x v="2"/>
    <x v="4"/>
    <x v="3"/>
    <x v="0"/>
    <x v="0"/>
    <x v="1"/>
  </r>
  <r>
    <n v="2019"/>
    <n v="2784247"/>
    <x v="1"/>
    <x v="3"/>
    <x v="1"/>
    <x v="0"/>
    <x v="2"/>
    <x v="2"/>
    <x v="4"/>
    <x v="3"/>
    <x v="3"/>
    <x v="0"/>
    <x v="2"/>
  </r>
  <r>
    <n v="2019"/>
    <n v="2944530"/>
    <x v="1"/>
    <x v="3"/>
    <x v="1"/>
    <x v="0"/>
    <x v="3"/>
    <x v="4"/>
    <x v="0"/>
    <x v="4"/>
    <x v="1"/>
    <x v="0"/>
    <x v="1"/>
  </r>
  <r>
    <n v="2019"/>
    <n v="2633145"/>
    <x v="1"/>
    <x v="1"/>
    <x v="1"/>
    <x v="0"/>
    <x v="2"/>
    <x v="2"/>
    <x v="4"/>
    <x v="3"/>
    <x v="0"/>
    <x v="0"/>
    <x v="2"/>
  </r>
  <r>
    <n v="2019"/>
    <n v="2409819"/>
    <x v="1"/>
    <x v="4"/>
    <x v="1"/>
    <x v="0"/>
    <x v="4"/>
    <x v="4"/>
    <x v="2"/>
    <x v="4"/>
    <x v="2"/>
    <x v="0"/>
    <x v="3"/>
  </r>
  <r>
    <n v="2019"/>
    <n v="2921990"/>
    <x v="1"/>
    <x v="4"/>
    <x v="1"/>
    <x v="0"/>
    <x v="2"/>
    <x v="2"/>
    <x v="0"/>
    <x v="2"/>
    <x v="3"/>
    <x v="0"/>
    <x v="2"/>
  </r>
  <r>
    <n v="2019"/>
    <n v="2925576"/>
    <x v="1"/>
    <x v="4"/>
    <x v="1"/>
    <x v="0"/>
    <x v="0"/>
    <x v="3"/>
    <x v="0"/>
    <x v="2"/>
    <x v="3"/>
    <x v="0"/>
    <x v="3"/>
  </r>
  <r>
    <n v="2018"/>
    <n v="2180331"/>
    <x v="1"/>
    <x v="0"/>
    <x v="3"/>
    <x v="1"/>
    <x v="3"/>
    <x v="3"/>
    <x v="3"/>
    <x v="2"/>
    <x v="1"/>
    <x v="0"/>
    <x v="3"/>
  </r>
  <r>
    <n v="2018"/>
    <n v="2132404"/>
    <x v="1"/>
    <x v="1"/>
    <x v="1"/>
    <x v="1"/>
    <x v="3"/>
    <x v="0"/>
    <x v="3"/>
    <x v="2"/>
    <x v="1"/>
    <x v="0"/>
    <x v="1"/>
  </r>
  <r>
    <n v="2018"/>
    <n v="2335157"/>
    <x v="1"/>
    <x v="1"/>
    <x v="1"/>
    <x v="1"/>
    <x v="3"/>
    <x v="3"/>
    <x v="0"/>
    <x v="0"/>
    <x v="2"/>
    <x v="0"/>
    <x v="2"/>
  </r>
  <r>
    <n v="2018"/>
    <n v="2874416"/>
    <x v="1"/>
    <x v="4"/>
    <x v="1"/>
    <x v="1"/>
    <x v="2"/>
    <x v="2"/>
    <x v="0"/>
    <x v="0"/>
    <x v="1"/>
    <x v="0"/>
    <x v="1"/>
  </r>
  <r>
    <n v="2019"/>
    <n v="2561648"/>
    <x v="1"/>
    <x v="0"/>
    <x v="3"/>
    <x v="1"/>
    <x v="2"/>
    <x v="0"/>
    <x v="3"/>
    <x v="2"/>
    <x v="0"/>
    <x v="0"/>
    <x v="1"/>
  </r>
  <r>
    <n v="2019"/>
    <n v="2671656"/>
    <x v="1"/>
    <x v="4"/>
    <x v="1"/>
    <x v="1"/>
    <x v="4"/>
    <x v="4"/>
    <x v="2"/>
    <x v="4"/>
    <x v="3"/>
    <x v="0"/>
    <x v="2"/>
  </r>
  <r>
    <n v="2019"/>
    <n v="2683887"/>
    <x v="1"/>
    <x v="4"/>
    <x v="1"/>
    <x v="1"/>
    <x v="1"/>
    <x v="1"/>
    <x v="4"/>
    <x v="2"/>
    <x v="3"/>
    <x v="0"/>
    <x v="1"/>
  </r>
  <r>
    <n v="2018"/>
    <n v="2480748"/>
    <x v="1"/>
    <x v="3"/>
    <x v="1"/>
    <x v="2"/>
    <x v="1"/>
    <x v="1"/>
    <x v="1"/>
    <x v="1"/>
    <x v="2"/>
    <x v="0"/>
    <x v="3"/>
  </r>
  <r>
    <n v="2018"/>
    <n v="2838569"/>
    <x v="1"/>
    <x v="4"/>
    <x v="1"/>
    <x v="2"/>
    <x v="3"/>
    <x v="0"/>
    <x v="3"/>
    <x v="2"/>
    <x v="3"/>
    <x v="0"/>
    <x v="3"/>
  </r>
  <r>
    <n v="2019"/>
    <n v="2603997"/>
    <x v="1"/>
    <x v="0"/>
    <x v="0"/>
    <x v="2"/>
    <x v="2"/>
    <x v="2"/>
    <x v="0"/>
    <x v="3"/>
    <x v="0"/>
    <x v="0"/>
    <x v="3"/>
  </r>
  <r>
    <n v="2019"/>
    <n v="2359382"/>
    <x v="1"/>
    <x v="3"/>
    <x v="1"/>
    <x v="2"/>
    <x v="0"/>
    <x v="3"/>
    <x v="3"/>
    <x v="2"/>
    <x v="0"/>
    <x v="0"/>
    <x v="2"/>
  </r>
  <r>
    <n v="2019"/>
    <n v="2492474"/>
    <x v="1"/>
    <x v="4"/>
    <x v="1"/>
    <x v="2"/>
    <x v="0"/>
    <x v="2"/>
    <x v="4"/>
    <x v="0"/>
    <x v="0"/>
    <x v="0"/>
    <x v="2"/>
  </r>
  <r>
    <n v="2019"/>
    <n v="2776856"/>
    <x v="1"/>
    <x v="4"/>
    <x v="1"/>
    <x v="2"/>
    <x v="4"/>
    <x v="4"/>
    <x v="2"/>
    <x v="4"/>
    <x v="3"/>
    <x v="0"/>
    <x v="3"/>
  </r>
  <r>
    <n v="2018"/>
    <n v="2416244"/>
    <x v="1"/>
    <x v="3"/>
    <x v="1"/>
    <x v="4"/>
    <x v="3"/>
    <x v="3"/>
    <x v="3"/>
    <x v="2"/>
    <x v="3"/>
    <x v="0"/>
    <x v="1"/>
  </r>
  <r>
    <n v="2018"/>
    <n v="2114352"/>
    <x v="1"/>
    <x v="4"/>
    <x v="1"/>
    <x v="4"/>
    <x v="4"/>
    <x v="4"/>
    <x v="2"/>
    <x v="4"/>
    <x v="1"/>
    <x v="0"/>
    <x v="3"/>
  </r>
  <r>
    <n v="2019"/>
    <n v="2750779"/>
    <x v="1"/>
    <x v="4"/>
    <x v="1"/>
    <x v="4"/>
    <x v="0"/>
    <x v="0"/>
    <x v="0"/>
    <x v="0"/>
    <x v="3"/>
    <x v="0"/>
    <x v="2"/>
  </r>
  <r>
    <n v="2018"/>
    <n v="2419979"/>
    <x v="1"/>
    <x v="1"/>
    <x v="1"/>
    <x v="0"/>
    <x v="2"/>
    <x v="2"/>
    <x v="0"/>
    <x v="0"/>
    <x v="1"/>
    <x v="1"/>
    <x v="1"/>
  </r>
  <r>
    <n v="2018"/>
    <n v="2518225"/>
    <x v="1"/>
    <x v="4"/>
    <x v="1"/>
    <x v="0"/>
    <x v="2"/>
    <x v="2"/>
    <x v="0"/>
    <x v="2"/>
    <x v="1"/>
    <x v="1"/>
    <x v="2"/>
  </r>
  <r>
    <n v="2018"/>
    <n v="2628195"/>
    <x v="1"/>
    <x v="4"/>
    <x v="1"/>
    <x v="0"/>
    <x v="2"/>
    <x v="2"/>
    <x v="0"/>
    <x v="3"/>
    <x v="0"/>
    <x v="1"/>
    <x v="1"/>
  </r>
  <r>
    <n v="2018"/>
    <n v="2673093"/>
    <x v="1"/>
    <x v="4"/>
    <x v="1"/>
    <x v="0"/>
    <x v="4"/>
    <x v="4"/>
    <x v="2"/>
    <x v="0"/>
    <x v="4"/>
    <x v="1"/>
    <x v="1"/>
  </r>
  <r>
    <n v="2018"/>
    <n v="2749699"/>
    <x v="1"/>
    <x v="4"/>
    <x v="1"/>
    <x v="0"/>
    <x v="2"/>
    <x v="2"/>
    <x v="0"/>
    <x v="3"/>
    <x v="0"/>
    <x v="1"/>
    <x v="3"/>
  </r>
  <r>
    <n v="2018"/>
    <n v="2633828"/>
    <x v="1"/>
    <x v="7"/>
    <x v="0"/>
    <x v="1"/>
    <x v="4"/>
    <x v="0"/>
    <x v="0"/>
    <x v="3"/>
    <x v="3"/>
    <x v="1"/>
    <x v="1"/>
  </r>
  <r>
    <n v="2019"/>
    <n v="2877526"/>
    <x v="1"/>
    <x v="4"/>
    <x v="1"/>
    <x v="1"/>
    <x v="2"/>
    <x v="0"/>
    <x v="3"/>
    <x v="2"/>
    <x v="2"/>
    <x v="1"/>
    <x v="3"/>
  </r>
  <r>
    <n v="2019"/>
    <n v="2787784"/>
    <x v="1"/>
    <x v="1"/>
    <x v="1"/>
    <x v="2"/>
    <x v="0"/>
    <x v="0"/>
    <x v="0"/>
    <x v="0"/>
    <x v="3"/>
    <x v="1"/>
    <x v="3"/>
  </r>
  <r>
    <n v="2019"/>
    <n v="2070681"/>
    <x v="1"/>
    <x v="3"/>
    <x v="1"/>
    <x v="3"/>
    <x v="1"/>
    <x v="1"/>
    <x v="1"/>
    <x v="1"/>
    <x v="0"/>
    <x v="1"/>
    <x v="2"/>
  </r>
  <r>
    <n v="2019"/>
    <n v="2603584"/>
    <x v="1"/>
    <x v="4"/>
    <x v="1"/>
    <x v="3"/>
    <x v="1"/>
    <x v="1"/>
    <x v="1"/>
    <x v="1"/>
    <x v="4"/>
    <x v="1"/>
    <x v="3"/>
  </r>
  <r>
    <n v="2019"/>
    <n v="2470452"/>
    <x v="1"/>
    <x v="4"/>
    <x v="1"/>
    <x v="4"/>
    <x v="2"/>
    <x v="2"/>
    <x v="4"/>
    <x v="3"/>
    <x v="2"/>
    <x v="1"/>
    <x v="3"/>
  </r>
  <r>
    <n v="2018"/>
    <n v="2713974"/>
    <x v="1"/>
    <x v="8"/>
    <x v="0"/>
    <x v="0"/>
    <x v="0"/>
    <x v="0"/>
    <x v="3"/>
    <x v="0"/>
    <x v="3"/>
    <x v="2"/>
    <x v="4"/>
  </r>
  <r>
    <n v="2018"/>
    <n v="2730926"/>
    <x v="1"/>
    <x v="8"/>
    <x v="3"/>
    <x v="0"/>
    <x v="2"/>
    <x v="2"/>
    <x v="3"/>
    <x v="3"/>
    <x v="3"/>
    <x v="2"/>
    <x v="4"/>
  </r>
  <r>
    <n v="2018"/>
    <n v="2759973"/>
    <x v="1"/>
    <x v="8"/>
    <x v="0"/>
    <x v="0"/>
    <x v="1"/>
    <x v="1"/>
    <x v="4"/>
    <x v="3"/>
    <x v="0"/>
    <x v="2"/>
    <x v="4"/>
  </r>
  <r>
    <n v="2018"/>
    <n v="2848990"/>
    <x v="1"/>
    <x v="8"/>
    <x v="0"/>
    <x v="0"/>
    <x v="0"/>
    <x v="1"/>
    <x v="4"/>
    <x v="3"/>
    <x v="0"/>
    <x v="2"/>
    <x v="4"/>
  </r>
  <r>
    <n v="2018"/>
    <n v="2112061"/>
    <x v="1"/>
    <x v="5"/>
    <x v="0"/>
    <x v="0"/>
    <x v="1"/>
    <x v="1"/>
    <x v="1"/>
    <x v="1"/>
    <x v="4"/>
    <x v="2"/>
    <x v="4"/>
  </r>
  <r>
    <n v="2018"/>
    <n v="2449599"/>
    <x v="1"/>
    <x v="0"/>
    <x v="0"/>
    <x v="0"/>
    <x v="2"/>
    <x v="2"/>
    <x v="3"/>
    <x v="3"/>
    <x v="2"/>
    <x v="2"/>
    <x v="4"/>
  </r>
  <r>
    <n v="2019"/>
    <n v="2936232"/>
    <x v="1"/>
    <x v="2"/>
    <x v="0"/>
    <x v="0"/>
    <x v="2"/>
    <x v="2"/>
    <x v="4"/>
    <x v="3"/>
    <x v="0"/>
    <x v="2"/>
    <x v="4"/>
  </r>
  <r>
    <n v="2019"/>
    <n v="2295837"/>
    <x v="1"/>
    <x v="0"/>
    <x v="0"/>
    <x v="0"/>
    <x v="3"/>
    <x v="3"/>
    <x v="0"/>
    <x v="0"/>
    <x v="3"/>
    <x v="2"/>
    <x v="5"/>
  </r>
  <r>
    <n v="2019"/>
    <n v="2759872"/>
    <x v="1"/>
    <x v="3"/>
    <x v="1"/>
    <x v="0"/>
    <x v="0"/>
    <x v="3"/>
    <x v="2"/>
    <x v="0"/>
    <x v="2"/>
    <x v="2"/>
    <x v="4"/>
  </r>
  <r>
    <n v="2018"/>
    <n v="2987645"/>
    <x v="1"/>
    <x v="8"/>
    <x v="3"/>
    <x v="2"/>
    <x v="2"/>
    <x v="2"/>
    <x v="4"/>
    <x v="3"/>
    <x v="0"/>
    <x v="2"/>
    <x v="4"/>
  </r>
  <r>
    <n v="2018"/>
    <n v="2600904"/>
    <x v="1"/>
    <x v="6"/>
    <x v="0"/>
    <x v="3"/>
    <x v="1"/>
    <x v="1"/>
    <x v="1"/>
    <x v="1"/>
    <x v="4"/>
    <x v="2"/>
    <x v="4"/>
  </r>
  <r>
    <n v="2019"/>
    <n v="2052134"/>
    <x v="1"/>
    <x v="8"/>
    <x v="0"/>
    <x v="3"/>
    <x v="1"/>
    <x v="1"/>
    <x v="1"/>
    <x v="1"/>
    <x v="4"/>
    <x v="2"/>
    <x v="4"/>
  </r>
  <r>
    <n v="2019"/>
    <n v="2918892"/>
    <x v="1"/>
    <x v="5"/>
    <x v="0"/>
    <x v="3"/>
    <x v="1"/>
    <x v="1"/>
    <x v="1"/>
    <x v="1"/>
    <x v="0"/>
    <x v="2"/>
    <x v="4"/>
  </r>
  <r>
    <n v="2019"/>
    <n v="2543314"/>
    <x v="1"/>
    <x v="2"/>
    <x v="0"/>
    <x v="3"/>
    <x v="0"/>
    <x v="0"/>
    <x v="3"/>
    <x v="2"/>
    <x v="3"/>
    <x v="2"/>
    <x v="4"/>
  </r>
  <r>
    <n v="2019"/>
    <n v="2902592"/>
    <x v="1"/>
    <x v="2"/>
    <x v="0"/>
    <x v="3"/>
    <x v="2"/>
    <x v="2"/>
    <x v="4"/>
    <x v="1"/>
    <x v="4"/>
    <x v="2"/>
    <x v="4"/>
  </r>
  <r>
    <n v="2018"/>
    <n v="2848853"/>
    <x v="1"/>
    <x v="6"/>
    <x v="3"/>
    <x v="4"/>
    <x v="4"/>
    <x v="4"/>
    <x v="1"/>
    <x v="1"/>
    <x v="4"/>
    <x v="2"/>
    <x v="4"/>
  </r>
  <r>
    <n v="2018"/>
    <n v="2004097"/>
    <x v="1"/>
    <x v="8"/>
    <x v="3"/>
    <x v="0"/>
    <x v="1"/>
    <x v="1"/>
    <x v="4"/>
    <x v="1"/>
    <x v="4"/>
    <x v="3"/>
    <x v="5"/>
  </r>
  <r>
    <n v="2018"/>
    <n v="2039493"/>
    <x v="1"/>
    <x v="8"/>
    <x v="0"/>
    <x v="0"/>
    <x v="2"/>
    <x v="2"/>
    <x v="0"/>
    <x v="0"/>
    <x v="3"/>
    <x v="3"/>
    <x v="5"/>
  </r>
  <r>
    <n v="2018"/>
    <n v="2079318"/>
    <x v="1"/>
    <x v="8"/>
    <x v="0"/>
    <x v="0"/>
    <x v="2"/>
    <x v="2"/>
    <x v="3"/>
    <x v="3"/>
    <x v="0"/>
    <x v="3"/>
    <x v="5"/>
  </r>
  <r>
    <n v="2018"/>
    <n v="2122906"/>
    <x v="1"/>
    <x v="8"/>
    <x v="0"/>
    <x v="0"/>
    <x v="1"/>
    <x v="1"/>
    <x v="0"/>
    <x v="1"/>
    <x v="0"/>
    <x v="3"/>
    <x v="4"/>
  </r>
  <r>
    <n v="2018"/>
    <n v="2350128"/>
    <x v="1"/>
    <x v="8"/>
    <x v="3"/>
    <x v="0"/>
    <x v="2"/>
    <x v="1"/>
    <x v="1"/>
    <x v="3"/>
    <x v="0"/>
    <x v="3"/>
    <x v="5"/>
  </r>
  <r>
    <n v="2018"/>
    <n v="2493857"/>
    <x v="1"/>
    <x v="8"/>
    <x v="0"/>
    <x v="0"/>
    <x v="0"/>
    <x v="2"/>
    <x v="0"/>
    <x v="3"/>
    <x v="0"/>
    <x v="3"/>
    <x v="5"/>
  </r>
  <r>
    <n v="2018"/>
    <n v="2641115"/>
    <x v="1"/>
    <x v="8"/>
    <x v="0"/>
    <x v="0"/>
    <x v="2"/>
    <x v="2"/>
    <x v="3"/>
    <x v="2"/>
    <x v="2"/>
    <x v="3"/>
    <x v="4"/>
  </r>
  <r>
    <n v="2018"/>
    <n v="2808991"/>
    <x v="1"/>
    <x v="8"/>
    <x v="0"/>
    <x v="0"/>
    <x v="2"/>
    <x v="2"/>
    <x v="4"/>
    <x v="3"/>
    <x v="0"/>
    <x v="3"/>
    <x v="5"/>
  </r>
  <r>
    <n v="2018"/>
    <n v="2851287"/>
    <x v="1"/>
    <x v="8"/>
    <x v="0"/>
    <x v="0"/>
    <x v="1"/>
    <x v="1"/>
    <x v="0"/>
    <x v="1"/>
    <x v="3"/>
    <x v="3"/>
    <x v="5"/>
  </r>
  <r>
    <n v="2018"/>
    <n v="2967327"/>
    <x v="1"/>
    <x v="8"/>
    <x v="0"/>
    <x v="0"/>
    <x v="0"/>
    <x v="0"/>
    <x v="0"/>
    <x v="0"/>
    <x v="1"/>
    <x v="3"/>
    <x v="4"/>
  </r>
  <r>
    <n v="2018"/>
    <n v="2035243"/>
    <x v="1"/>
    <x v="5"/>
    <x v="0"/>
    <x v="0"/>
    <x v="2"/>
    <x v="2"/>
    <x v="4"/>
    <x v="3"/>
    <x v="0"/>
    <x v="3"/>
    <x v="4"/>
  </r>
  <r>
    <n v="2018"/>
    <n v="2293213"/>
    <x v="1"/>
    <x v="5"/>
    <x v="0"/>
    <x v="0"/>
    <x v="2"/>
    <x v="2"/>
    <x v="4"/>
    <x v="3"/>
    <x v="0"/>
    <x v="3"/>
    <x v="4"/>
  </r>
  <r>
    <n v="2018"/>
    <n v="2377938"/>
    <x v="1"/>
    <x v="5"/>
    <x v="3"/>
    <x v="0"/>
    <x v="2"/>
    <x v="2"/>
    <x v="4"/>
    <x v="3"/>
    <x v="0"/>
    <x v="3"/>
    <x v="5"/>
  </r>
  <r>
    <n v="2018"/>
    <n v="2403720"/>
    <x v="1"/>
    <x v="5"/>
    <x v="0"/>
    <x v="0"/>
    <x v="2"/>
    <x v="2"/>
    <x v="4"/>
    <x v="3"/>
    <x v="0"/>
    <x v="3"/>
    <x v="5"/>
  </r>
  <r>
    <n v="2018"/>
    <n v="2505364"/>
    <x v="1"/>
    <x v="5"/>
    <x v="3"/>
    <x v="0"/>
    <x v="1"/>
    <x v="1"/>
    <x v="1"/>
    <x v="1"/>
    <x v="0"/>
    <x v="3"/>
    <x v="4"/>
  </r>
  <r>
    <n v="2018"/>
    <n v="2625567"/>
    <x v="1"/>
    <x v="5"/>
    <x v="0"/>
    <x v="0"/>
    <x v="2"/>
    <x v="2"/>
    <x v="4"/>
    <x v="3"/>
    <x v="0"/>
    <x v="3"/>
    <x v="4"/>
  </r>
  <r>
    <n v="2018"/>
    <n v="2358806"/>
    <x v="1"/>
    <x v="2"/>
    <x v="0"/>
    <x v="0"/>
    <x v="1"/>
    <x v="1"/>
    <x v="1"/>
    <x v="1"/>
    <x v="4"/>
    <x v="3"/>
    <x v="5"/>
  </r>
  <r>
    <n v="2018"/>
    <n v="2416480"/>
    <x v="1"/>
    <x v="2"/>
    <x v="0"/>
    <x v="0"/>
    <x v="1"/>
    <x v="1"/>
    <x v="4"/>
    <x v="1"/>
    <x v="0"/>
    <x v="3"/>
    <x v="5"/>
  </r>
  <r>
    <n v="2018"/>
    <n v="2505660"/>
    <x v="1"/>
    <x v="2"/>
    <x v="0"/>
    <x v="0"/>
    <x v="1"/>
    <x v="1"/>
    <x v="0"/>
    <x v="3"/>
    <x v="4"/>
    <x v="3"/>
    <x v="5"/>
  </r>
  <r>
    <n v="2018"/>
    <n v="2617756"/>
    <x v="1"/>
    <x v="2"/>
    <x v="3"/>
    <x v="0"/>
    <x v="0"/>
    <x v="0"/>
    <x v="2"/>
    <x v="3"/>
    <x v="4"/>
    <x v="3"/>
    <x v="5"/>
  </r>
  <r>
    <n v="2018"/>
    <n v="2682641"/>
    <x v="1"/>
    <x v="2"/>
    <x v="0"/>
    <x v="0"/>
    <x v="1"/>
    <x v="1"/>
    <x v="4"/>
    <x v="0"/>
    <x v="0"/>
    <x v="3"/>
    <x v="5"/>
  </r>
  <r>
    <n v="2018"/>
    <n v="2889169"/>
    <x v="1"/>
    <x v="2"/>
    <x v="3"/>
    <x v="0"/>
    <x v="2"/>
    <x v="2"/>
    <x v="0"/>
    <x v="3"/>
    <x v="0"/>
    <x v="3"/>
    <x v="5"/>
  </r>
  <r>
    <n v="2018"/>
    <n v="2083652"/>
    <x v="1"/>
    <x v="6"/>
    <x v="0"/>
    <x v="0"/>
    <x v="2"/>
    <x v="0"/>
    <x v="0"/>
    <x v="0"/>
    <x v="3"/>
    <x v="3"/>
    <x v="5"/>
  </r>
  <r>
    <n v="2018"/>
    <n v="2126418"/>
    <x v="1"/>
    <x v="6"/>
    <x v="0"/>
    <x v="0"/>
    <x v="1"/>
    <x v="1"/>
    <x v="1"/>
    <x v="1"/>
    <x v="4"/>
    <x v="3"/>
    <x v="0"/>
  </r>
  <r>
    <n v="2018"/>
    <n v="2295026"/>
    <x v="1"/>
    <x v="6"/>
    <x v="3"/>
    <x v="0"/>
    <x v="1"/>
    <x v="1"/>
    <x v="4"/>
    <x v="3"/>
    <x v="3"/>
    <x v="3"/>
    <x v="4"/>
  </r>
  <r>
    <n v="2018"/>
    <n v="2310262"/>
    <x v="1"/>
    <x v="6"/>
    <x v="0"/>
    <x v="0"/>
    <x v="2"/>
    <x v="2"/>
    <x v="0"/>
    <x v="2"/>
    <x v="3"/>
    <x v="3"/>
    <x v="5"/>
  </r>
  <r>
    <n v="2018"/>
    <n v="2504762"/>
    <x v="1"/>
    <x v="6"/>
    <x v="0"/>
    <x v="0"/>
    <x v="2"/>
    <x v="2"/>
    <x v="4"/>
    <x v="3"/>
    <x v="3"/>
    <x v="3"/>
    <x v="5"/>
  </r>
  <r>
    <n v="2018"/>
    <n v="2539046"/>
    <x v="1"/>
    <x v="6"/>
    <x v="0"/>
    <x v="0"/>
    <x v="2"/>
    <x v="2"/>
    <x v="4"/>
    <x v="3"/>
    <x v="0"/>
    <x v="3"/>
    <x v="0"/>
  </r>
  <r>
    <n v="2018"/>
    <n v="2744296"/>
    <x v="1"/>
    <x v="6"/>
    <x v="0"/>
    <x v="0"/>
    <x v="2"/>
    <x v="0"/>
    <x v="4"/>
    <x v="3"/>
    <x v="0"/>
    <x v="3"/>
    <x v="5"/>
  </r>
  <r>
    <n v="2018"/>
    <n v="2975456"/>
    <x v="1"/>
    <x v="6"/>
    <x v="3"/>
    <x v="0"/>
    <x v="0"/>
    <x v="2"/>
    <x v="0"/>
    <x v="0"/>
    <x v="3"/>
    <x v="3"/>
    <x v="0"/>
  </r>
  <r>
    <n v="2018"/>
    <n v="2999761"/>
    <x v="1"/>
    <x v="6"/>
    <x v="3"/>
    <x v="0"/>
    <x v="2"/>
    <x v="2"/>
    <x v="0"/>
    <x v="0"/>
    <x v="3"/>
    <x v="3"/>
    <x v="0"/>
  </r>
  <r>
    <n v="2018"/>
    <n v="2199361"/>
    <x v="1"/>
    <x v="7"/>
    <x v="0"/>
    <x v="0"/>
    <x v="2"/>
    <x v="2"/>
    <x v="4"/>
    <x v="3"/>
    <x v="4"/>
    <x v="3"/>
    <x v="5"/>
  </r>
  <r>
    <n v="2018"/>
    <n v="2478072"/>
    <x v="1"/>
    <x v="7"/>
    <x v="0"/>
    <x v="0"/>
    <x v="2"/>
    <x v="2"/>
    <x v="4"/>
    <x v="0"/>
    <x v="0"/>
    <x v="3"/>
    <x v="5"/>
  </r>
  <r>
    <n v="2018"/>
    <n v="2504311"/>
    <x v="1"/>
    <x v="7"/>
    <x v="0"/>
    <x v="0"/>
    <x v="2"/>
    <x v="2"/>
    <x v="0"/>
    <x v="3"/>
    <x v="0"/>
    <x v="3"/>
    <x v="5"/>
  </r>
  <r>
    <n v="2018"/>
    <n v="2852416"/>
    <x v="1"/>
    <x v="7"/>
    <x v="0"/>
    <x v="0"/>
    <x v="0"/>
    <x v="2"/>
    <x v="4"/>
    <x v="3"/>
    <x v="3"/>
    <x v="3"/>
    <x v="5"/>
  </r>
  <r>
    <n v="2018"/>
    <n v="2861666"/>
    <x v="1"/>
    <x v="7"/>
    <x v="0"/>
    <x v="0"/>
    <x v="2"/>
    <x v="2"/>
    <x v="0"/>
    <x v="0"/>
    <x v="3"/>
    <x v="3"/>
    <x v="5"/>
  </r>
  <r>
    <n v="2018"/>
    <n v="2969566"/>
    <x v="1"/>
    <x v="7"/>
    <x v="0"/>
    <x v="0"/>
    <x v="2"/>
    <x v="2"/>
    <x v="0"/>
    <x v="0"/>
    <x v="3"/>
    <x v="3"/>
    <x v="5"/>
  </r>
  <r>
    <n v="2018"/>
    <n v="2110633"/>
    <x v="1"/>
    <x v="0"/>
    <x v="3"/>
    <x v="0"/>
    <x v="4"/>
    <x v="4"/>
    <x v="3"/>
    <x v="2"/>
    <x v="3"/>
    <x v="3"/>
    <x v="5"/>
  </r>
  <r>
    <n v="2018"/>
    <n v="2857189"/>
    <x v="1"/>
    <x v="0"/>
    <x v="0"/>
    <x v="0"/>
    <x v="1"/>
    <x v="1"/>
    <x v="1"/>
    <x v="3"/>
    <x v="0"/>
    <x v="3"/>
    <x v="5"/>
  </r>
  <r>
    <n v="2018"/>
    <n v="2817924"/>
    <x v="1"/>
    <x v="3"/>
    <x v="1"/>
    <x v="0"/>
    <x v="2"/>
    <x v="2"/>
    <x v="0"/>
    <x v="0"/>
    <x v="0"/>
    <x v="3"/>
    <x v="5"/>
  </r>
  <r>
    <n v="2018"/>
    <n v="2005484"/>
    <x v="1"/>
    <x v="1"/>
    <x v="1"/>
    <x v="0"/>
    <x v="1"/>
    <x v="1"/>
    <x v="1"/>
    <x v="1"/>
    <x v="4"/>
    <x v="3"/>
    <x v="2"/>
  </r>
  <r>
    <n v="2018"/>
    <n v="2863892"/>
    <x v="1"/>
    <x v="1"/>
    <x v="1"/>
    <x v="0"/>
    <x v="2"/>
    <x v="2"/>
    <x v="3"/>
    <x v="3"/>
    <x v="1"/>
    <x v="3"/>
    <x v="5"/>
  </r>
  <r>
    <n v="2018"/>
    <n v="2943879"/>
    <x v="1"/>
    <x v="1"/>
    <x v="1"/>
    <x v="0"/>
    <x v="3"/>
    <x v="3"/>
    <x v="0"/>
    <x v="2"/>
    <x v="1"/>
    <x v="3"/>
    <x v="5"/>
  </r>
  <r>
    <n v="2019"/>
    <n v="2092529"/>
    <x v="1"/>
    <x v="8"/>
    <x v="3"/>
    <x v="0"/>
    <x v="2"/>
    <x v="2"/>
    <x v="0"/>
    <x v="3"/>
    <x v="0"/>
    <x v="3"/>
    <x v="4"/>
  </r>
  <r>
    <n v="2019"/>
    <n v="2522160"/>
    <x v="1"/>
    <x v="8"/>
    <x v="0"/>
    <x v="0"/>
    <x v="2"/>
    <x v="2"/>
    <x v="0"/>
    <x v="0"/>
    <x v="0"/>
    <x v="3"/>
    <x v="5"/>
  </r>
  <r>
    <n v="2019"/>
    <n v="2698999"/>
    <x v="1"/>
    <x v="5"/>
    <x v="0"/>
    <x v="0"/>
    <x v="2"/>
    <x v="2"/>
    <x v="4"/>
    <x v="3"/>
    <x v="0"/>
    <x v="3"/>
    <x v="4"/>
  </r>
  <r>
    <n v="2019"/>
    <n v="2956672"/>
    <x v="1"/>
    <x v="5"/>
    <x v="0"/>
    <x v="0"/>
    <x v="2"/>
    <x v="2"/>
    <x v="4"/>
    <x v="3"/>
    <x v="0"/>
    <x v="3"/>
    <x v="5"/>
  </r>
  <r>
    <n v="2019"/>
    <n v="2136707"/>
    <x v="1"/>
    <x v="2"/>
    <x v="0"/>
    <x v="0"/>
    <x v="2"/>
    <x v="2"/>
    <x v="4"/>
    <x v="2"/>
    <x v="1"/>
    <x v="3"/>
    <x v="5"/>
  </r>
  <r>
    <n v="2019"/>
    <n v="2315040"/>
    <x v="1"/>
    <x v="2"/>
    <x v="0"/>
    <x v="0"/>
    <x v="2"/>
    <x v="1"/>
    <x v="0"/>
    <x v="2"/>
    <x v="3"/>
    <x v="3"/>
    <x v="5"/>
  </r>
  <r>
    <n v="2019"/>
    <n v="2441467"/>
    <x v="1"/>
    <x v="2"/>
    <x v="0"/>
    <x v="0"/>
    <x v="1"/>
    <x v="1"/>
    <x v="4"/>
    <x v="3"/>
    <x v="4"/>
    <x v="3"/>
    <x v="5"/>
  </r>
  <r>
    <n v="2019"/>
    <n v="2525991"/>
    <x v="1"/>
    <x v="2"/>
    <x v="0"/>
    <x v="0"/>
    <x v="2"/>
    <x v="2"/>
    <x v="4"/>
    <x v="3"/>
    <x v="0"/>
    <x v="3"/>
    <x v="5"/>
  </r>
  <r>
    <n v="2019"/>
    <n v="2605722"/>
    <x v="1"/>
    <x v="2"/>
    <x v="0"/>
    <x v="0"/>
    <x v="1"/>
    <x v="1"/>
    <x v="1"/>
    <x v="1"/>
    <x v="0"/>
    <x v="3"/>
    <x v="5"/>
  </r>
  <r>
    <n v="2019"/>
    <n v="2828631"/>
    <x v="1"/>
    <x v="2"/>
    <x v="3"/>
    <x v="0"/>
    <x v="2"/>
    <x v="2"/>
    <x v="4"/>
    <x v="3"/>
    <x v="0"/>
    <x v="3"/>
    <x v="5"/>
  </r>
  <r>
    <n v="2019"/>
    <n v="2715249"/>
    <x v="1"/>
    <x v="6"/>
    <x v="0"/>
    <x v="0"/>
    <x v="2"/>
    <x v="2"/>
    <x v="4"/>
    <x v="3"/>
    <x v="0"/>
    <x v="3"/>
    <x v="5"/>
  </r>
  <r>
    <n v="2019"/>
    <n v="2894775"/>
    <x v="1"/>
    <x v="6"/>
    <x v="0"/>
    <x v="0"/>
    <x v="2"/>
    <x v="2"/>
    <x v="0"/>
    <x v="3"/>
    <x v="0"/>
    <x v="3"/>
    <x v="5"/>
  </r>
  <r>
    <n v="2019"/>
    <n v="2312963"/>
    <x v="1"/>
    <x v="7"/>
    <x v="0"/>
    <x v="0"/>
    <x v="0"/>
    <x v="0"/>
    <x v="4"/>
    <x v="3"/>
    <x v="4"/>
    <x v="3"/>
    <x v="5"/>
  </r>
  <r>
    <n v="2019"/>
    <n v="2152973"/>
    <x v="1"/>
    <x v="0"/>
    <x v="0"/>
    <x v="0"/>
    <x v="0"/>
    <x v="0"/>
    <x v="0"/>
    <x v="0"/>
    <x v="3"/>
    <x v="3"/>
    <x v="5"/>
  </r>
  <r>
    <n v="2019"/>
    <n v="2404439"/>
    <x v="1"/>
    <x v="0"/>
    <x v="0"/>
    <x v="0"/>
    <x v="1"/>
    <x v="1"/>
    <x v="4"/>
    <x v="3"/>
    <x v="3"/>
    <x v="3"/>
    <x v="5"/>
  </r>
  <r>
    <n v="2019"/>
    <n v="2894464"/>
    <x v="1"/>
    <x v="0"/>
    <x v="0"/>
    <x v="0"/>
    <x v="2"/>
    <x v="2"/>
    <x v="4"/>
    <x v="3"/>
    <x v="0"/>
    <x v="3"/>
    <x v="5"/>
  </r>
  <r>
    <n v="2019"/>
    <n v="2073685"/>
    <x v="1"/>
    <x v="3"/>
    <x v="1"/>
    <x v="0"/>
    <x v="3"/>
    <x v="0"/>
    <x v="0"/>
    <x v="0"/>
    <x v="3"/>
    <x v="3"/>
    <x v="4"/>
  </r>
  <r>
    <n v="2019"/>
    <n v="2396696"/>
    <x v="1"/>
    <x v="3"/>
    <x v="1"/>
    <x v="0"/>
    <x v="0"/>
    <x v="0"/>
    <x v="0"/>
    <x v="0"/>
    <x v="3"/>
    <x v="3"/>
    <x v="0"/>
  </r>
  <r>
    <n v="2019"/>
    <n v="2461407"/>
    <x v="1"/>
    <x v="3"/>
    <x v="1"/>
    <x v="0"/>
    <x v="3"/>
    <x v="0"/>
    <x v="3"/>
    <x v="0"/>
    <x v="0"/>
    <x v="3"/>
    <x v="5"/>
  </r>
  <r>
    <n v="2019"/>
    <n v="2492518"/>
    <x v="1"/>
    <x v="3"/>
    <x v="1"/>
    <x v="0"/>
    <x v="3"/>
    <x v="3"/>
    <x v="0"/>
    <x v="2"/>
    <x v="1"/>
    <x v="3"/>
    <x v="5"/>
  </r>
  <r>
    <n v="2019"/>
    <n v="2820013"/>
    <x v="1"/>
    <x v="3"/>
    <x v="1"/>
    <x v="0"/>
    <x v="2"/>
    <x v="2"/>
    <x v="4"/>
    <x v="3"/>
    <x v="0"/>
    <x v="3"/>
    <x v="0"/>
  </r>
  <r>
    <n v="2019"/>
    <n v="2993195"/>
    <x v="1"/>
    <x v="3"/>
    <x v="1"/>
    <x v="0"/>
    <x v="4"/>
    <x v="4"/>
    <x v="3"/>
    <x v="3"/>
    <x v="3"/>
    <x v="3"/>
    <x v="5"/>
  </r>
  <r>
    <n v="2019"/>
    <n v="2280211"/>
    <x v="1"/>
    <x v="1"/>
    <x v="1"/>
    <x v="0"/>
    <x v="2"/>
    <x v="2"/>
    <x v="4"/>
    <x v="2"/>
    <x v="1"/>
    <x v="3"/>
    <x v="5"/>
  </r>
  <r>
    <n v="2019"/>
    <n v="2462103"/>
    <x v="1"/>
    <x v="1"/>
    <x v="1"/>
    <x v="0"/>
    <x v="1"/>
    <x v="1"/>
    <x v="1"/>
    <x v="1"/>
    <x v="3"/>
    <x v="3"/>
    <x v="4"/>
  </r>
  <r>
    <n v="2019"/>
    <n v="2590934"/>
    <x v="1"/>
    <x v="1"/>
    <x v="1"/>
    <x v="0"/>
    <x v="2"/>
    <x v="2"/>
    <x v="4"/>
    <x v="2"/>
    <x v="1"/>
    <x v="3"/>
    <x v="4"/>
  </r>
  <r>
    <n v="2019"/>
    <n v="2728756"/>
    <x v="1"/>
    <x v="1"/>
    <x v="1"/>
    <x v="0"/>
    <x v="2"/>
    <x v="2"/>
    <x v="4"/>
    <x v="0"/>
    <x v="3"/>
    <x v="3"/>
    <x v="5"/>
  </r>
  <r>
    <n v="2019"/>
    <n v="2413173"/>
    <x v="1"/>
    <x v="4"/>
    <x v="1"/>
    <x v="0"/>
    <x v="2"/>
    <x v="2"/>
    <x v="4"/>
    <x v="3"/>
    <x v="3"/>
    <x v="3"/>
    <x v="5"/>
  </r>
  <r>
    <n v="2018"/>
    <n v="2957837"/>
    <x v="1"/>
    <x v="5"/>
    <x v="0"/>
    <x v="1"/>
    <x v="4"/>
    <x v="4"/>
    <x v="3"/>
    <x v="4"/>
    <x v="2"/>
    <x v="3"/>
    <x v="5"/>
  </r>
  <r>
    <n v="2018"/>
    <n v="2362186"/>
    <x v="1"/>
    <x v="2"/>
    <x v="0"/>
    <x v="1"/>
    <x v="0"/>
    <x v="2"/>
    <x v="3"/>
    <x v="3"/>
    <x v="1"/>
    <x v="3"/>
    <x v="0"/>
  </r>
  <r>
    <n v="2018"/>
    <n v="2475817"/>
    <x v="1"/>
    <x v="2"/>
    <x v="0"/>
    <x v="1"/>
    <x v="3"/>
    <x v="3"/>
    <x v="3"/>
    <x v="2"/>
    <x v="0"/>
    <x v="3"/>
    <x v="5"/>
  </r>
  <r>
    <n v="2018"/>
    <n v="2577132"/>
    <x v="1"/>
    <x v="2"/>
    <x v="0"/>
    <x v="1"/>
    <x v="3"/>
    <x v="4"/>
    <x v="2"/>
    <x v="2"/>
    <x v="0"/>
    <x v="3"/>
    <x v="0"/>
  </r>
  <r>
    <n v="2018"/>
    <n v="2227338"/>
    <x v="1"/>
    <x v="7"/>
    <x v="3"/>
    <x v="1"/>
    <x v="3"/>
    <x v="0"/>
    <x v="0"/>
    <x v="2"/>
    <x v="0"/>
    <x v="3"/>
    <x v="5"/>
  </r>
  <r>
    <n v="2018"/>
    <n v="2953664"/>
    <x v="1"/>
    <x v="1"/>
    <x v="1"/>
    <x v="1"/>
    <x v="0"/>
    <x v="0"/>
    <x v="0"/>
    <x v="2"/>
    <x v="1"/>
    <x v="3"/>
    <x v="0"/>
  </r>
  <r>
    <n v="2019"/>
    <n v="2249744"/>
    <x v="1"/>
    <x v="7"/>
    <x v="0"/>
    <x v="1"/>
    <x v="0"/>
    <x v="0"/>
    <x v="0"/>
    <x v="3"/>
    <x v="3"/>
    <x v="3"/>
    <x v="5"/>
  </r>
  <r>
    <n v="2019"/>
    <n v="2312533"/>
    <x v="1"/>
    <x v="7"/>
    <x v="0"/>
    <x v="1"/>
    <x v="2"/>
    <x v="2"/>
    <x v="0"/>
    <x v="0"/>
    <x v="0"/>
    <x v="3"/>
    <x v="5"/>
  </r>
  <r>
    <n v="2019"/>
    <n v="2055669"/>
    <x v="1"/>
    <x v="3"/>
    <x v="1"/>
    <x v="1"/>
    <x v="4"/>
    <x v="4"/>
    <x v="3"/>
    <x v="2"/>
    <x v="2"/>
    <x v="3"/>
    <x v="5"/>
  </r>
  <r>
    <n v="2019"/>
    <n v="2342871"/>
    <x v="1"/>
    <x v="1"/>
    <x v="1"/>
    <x v="1"/>
    <x v="4"/>
    <x v="2"/>
    <x v="3"/>
    <x v="4"/>
    <x v="1"/>
    <x v="3"/>
    <x v="4"/>
  </r>
  <r>
    <n v="2018"/>
    <n v="2446058"/>
    <x v="1"/>
    <x v="8"/>
    <x v="3"/>
    <x v="2"/>
    <x v="2"/>
    <x v="1"/>
    <x v="4"/>
    <x v="1"/>
    <x v="0"/>
    <x v="3"/>
    <x v="4"/>
  </r>
  <r>
    <n v="2018"/>
    <n v="2944291"/>
    <x v="1"/>
    <x v="8"/>
    <x v="0"/>
    <x v="2"/>
    <x v="2"/>
    <x v="2"/>
    <x v="4"/>
    <x v="3"/>
    <x v="0"/>
    <x v="3"/>
    <x v="5"/>
  </r>
  <r>
    <n v="2018"/>
    <n v="2989386"/>
    <x v="1"/>
    <x v="5"/>
    <x v="3"/>
    <x v="2"/>
    <x v="2"/>
    <x v="2"/>
    <x v="0"/>
    <x v="3"/>
    <x v="0"/>
    <x v="3"/>
    <x v="5"/>
  </r>
  <r>
    <n v="2018"/>
    <n v="2568464"/>
    <x v="1"/>
    <x v="2"/>
    <x v="0"/>
    <x v="2"/>
    <x v="3"/>
    <x v="3"/>
    <x v="0"/>
    <x v="2"/>
    <x v="1"/>
    <x v="3"/>
    <x v="5"/>
  </r>
  <r>
    <n v="2018"/>
    <n v="2019151"/>
    <x v="1"/>
    <x v="6"/>
    <x v="0"/>
    <x v="2"/>
    <x v="3"/>
    <x v="3"/>
    <x v="3"/>
    <x v="2"/>
    <x v="3"/>
    <x v="3"/>
    <x v="5"/>
  </r>
  <r>
    <n v="2018"/>
    <n v="2900913"/>
    <x v="1"/>
    <x v="6"/>
    <x v="0"/>
    <x v="2"/>
    <x v="2"/>
    <x v="2"/>
    <x v="0"/>
    <x v="3"/>
    <x v="3"/>
    <x v="3"/>
    <x v="0"/>
  </r>
  <r>
    <n v="2018"/>
    <n v="2122907"/>
    <x v="1"/>
    <x v="7"/>
    <x v="3"/>
    <x v="2"/>
    <x v="3"/>
    <x v="0"/>
    <x v="0"/>
    <x v="0"/>
    <x v="4"/>
    <x v="3"/>
    <x v="5"/>
  </r>
  <r>
    <n v="2018"/>
    <n v="2319608"/>
    <x v="1"/>
    <x v="7"/>
    <x v="0"/>
    <x v="2"/>
    <x v="1"/>
    <x v="1"/>
    <x v="4"/>
    <x v="3"/>
    <x v="0"/>
    <x v="3"/>
    <x v="5"/>
  </r>
  <r>
    <n v="2018"/>
    <n v="2607495"/>
    <x v="1"/>
    <x v="3"/>
    <x v="1"/>
    <x v="2"/>
    <x v="0"/>
    <x v="0"/>
    <x v="2"/>
    <x v="4"/>
    <x v="2"/>
    <x v="3"/>
    <x v="5"/>
  </r>
  <r>
    <n v="2018"/>
    <n v="2654299"/>
    <x v="1"/>
    <x v="1"/>
    <x v="1"/>
    <x v="2"/>
    <x v="2"/>
    <x v="2"/>
    <x v="4"/>
    <x v="0"/>
    <x v="1"/>
    <x v="3"/>
    <x v="5"/>
  </r>
  <r>
    <n v="2019"/>
    <n v="2148756"/>
    <x v="1"/>
    <x v="8"/>
    <x v="0"/>
    <x v="2"/>
    <x v="0"/>
    <x v="3"/>
    <x v="0"/>
    <x v="0"/>
    <x v="3"/>
    <x v="3"/>
    <x v="4"/>
  </r>
  <r>
    <n v="2019"/>
    <n v="2857740"/>
    <x v="1"/>
    <x v="8"/>
    <x v="0"/>
    <x v="2"/>
    <x v="1"/>
    <x v="1"/>
    <x v="1"/>
    <x v="1"/>
    <x v="4"/>
    <x v="3"/>
    <x v="5"/>
  </r>
  <r>
    <n v="2019"/>
    <n v="2060596"/>
    <x v="1"/>
    <x v="5"/>
    <x v="3"/>
    <x v="2"/>
    <x v="1"/>
    <x v="1"/>
    <x v="4"/>
    <x v="3"/>
    <x v="0"/>
    <x v="3"/>
    <x v="5"/>
  </r>
  <r>
    <n v="2019"/>
    <n v="2147876"/>
    <x v="1"/>
    <x v="0"/>
    <x v="0"/>
    <x v="2"/>
    <x v="2"/>
    <x v="2"/>
    <x v="0"/>
    <x v="3"/>
    <x v="3"/>
    <x v="3"/>
    <x v="5"/>
  </r>
  <r>
    <n v="2019"/>
    <n v="2070889"/>
    <x v="1"/>
    <x v="3"/>
    <x v="1"/>
    <x v="2"/>
    <x v="2"/>
    <x v="0"/>
    <x v="0"/>
    <x v="0"/>
    <x v="0"/>
    <x v="3"/>
    <x v="5"/>
  </r>
  <r>
    <n v="2019"/>
    <n v="2858278"/>
    <x v="1"/>
    <x v="3"/>
    <x v="1"/>
    <x v="2"/>
    <x v="3"/>
    <x v="3"/>
    <x v="3"/>
    <x v="2"/>
    <x v="3"/>
    <x v="3"/>
    <x v="4"/>
  </r>
  <r>
    <n v="2019"/>
    <n v="2812882"/>
    <x v="1"/>
    <x v="1"/>
    <x v="1"/>
    <x v="2"/>
    <x v="3"/>
    <x v="3"/>
    <x v="2"/>
    <x v="4"/>
    <x v="2"/>
    <x v="3"/>
    <x v="0"/>
  </r>
  <r>
    <n v="2019"/>
    <n v="2053087"/>
    <x v="1"/>
    <x v="4"/>
    <x v="1"/>
    <x v="2"/>
    <x v="0"/>
    <x v="3"/>
    <x v="0"/>
    <x v="2"/>
    <x v="3"/>
    <x v="3"/>
    <x v="0"/>
  </r>
  <r>
    <n v="2018"/>
    <n v="2014206"/>
    <x v="1"/>
    <x v="8"/>
    <x v="0"/>
    <x v="3"/>
    <x v="1"/>
    <x v="1"/>
    <x v="1"/>
    <x v="1"/>
    <x v="4"/>
    <x v="3"/>
    <x v="5"/>
  </r>
  <r>
    <n v="2018"/>
    <n v="2017318"/>
    <x v="1"/>
    <x v="8"/>
    <x v="0"/>
    <x v="3"/>
    <x v="1"/>
    <x v="1"/>
    <x v="1"/>
    <x v="1"/>
    <x v="4"/>
    <x v="3"/>
    <x v="5"/>
  </r>
  <r>
    <n v="2018"/>
    <n v="2165363"/>
    <x v="1"/>
    <x v="8"/>
    <x v="0"/>
    <x v="3"/>
    <x v="1"/>
    <x v="1"/>
    <x v="1"/>
    <x v="1"/>
    <x v="4"/>
    <x v="3"/>
    <x v="5"/>
  </r>
  <r>
    <n v="2018"/>
    <n v="2260551"/>
    <x v="1"/>
    <x v="8"/>
    <x v="0"/>
    <x v="3"/>
    <x v="1"/>
    <x v="1"/>
    <x v="1"/>
    <x v="1"/>
    <x v="4"/>
    <x v="3"/>
    <x v="5"/>
  </r>
  <r>
    <n v="2018"/>
    <n v="2332103"/>
    <x v="1"/>
    <x v="8"/>
    <x v="0"/>
    <x v="3"/>
    <x v="2"/>
    <x v="2"/>
    <x v="0"/>
    <x v="3"/>
    <x v="0"/>
    <x v="3"/>
    <x v="5"/>
  </r>
  <r>
    <n v="2018"/>
    <n v="2350482"/>
    <x v="1"/>
    <x v="8"/>
    <x v="0"/>
    <x v="3"/>
    <x v="0"/>
    <x v="2"/>
    <x v="3"/>
    <x v="0"/>
    <x v="0"/>
    <x v="3"/>
    <x v="5"/>
  </r>
  <r>
    <n v="2018"/>
    <n v="2401352"/>
    <x v="1"/>
    <x v="8"/>
    <x v="3"/>
    <x v="3"/>
    <x v="1"/>
    <x v="1"/>
    <x v="4"/>
    <x v="3"/>
    <x v="4"/>
    <x v="3"/>
    <x v="4"/>
  </r>
  <r>
    <n v="2018"/>
    <n v="2544925"/>
    <x v="1"/>
    <x v="8"/>
    <x v="0"/>
    <x v="3"/>
    <x v="1"/>
    <x v="1"/>
    <x v="0"/>
    <x v="1"/>
    <x v="4"/>
    <x v="3"/>
    <x v="4"/>
  </r>
  <r>
    <n v="2018"/>
    <n v="2676534"/>
    <x v="1"/>
    <x v="8"/>
    <x v="0"/>
    <x v="3"/>
    <x v="1"/>
    <x v="1"/>
    <x v="1"/>
    <x v="1"/>
    <x v="4"/>
    <x v="3"/>
    <x v="5"/>
  </r>
  <r>
    <n v="2018"/>
    <n v="2847648"/>
    <x v="1"/>
    <x v="8"/>
    <x v="3"/>
    <x v="3"/>
    <x v="2"/>
    <x v="1"/>
    <x v="0"/>
    <x v="3"/>
    <x v="0"/>
    <x v="3"/>
    <x v="4"/>
  </r>
  <r>
    <n v="2018"/>
    <n v="2404603"/>
    <x v="1"/>
    <x v="5"/>
    <x v="0"/>
    <x v="3"/>
    <x v="1"/>
    <x v="1"/>
    <x v="1"/>
    <x v="1"/>
    <x v="4"/>
    <x v="3"/>
    <x v="4"/>
  </r>
  <r>
    <n v="2018"/>
    <n v="2439542"/>
    <x v="1"/>
    <x v="5"/>
    <x v="0"/>
    <x v="3"/>
    <x v="1"/>
    <x v="1"/>
    <x v="4"/>
    <x v="1"/>
    <x v="4"/>
    <x v="3"/>
    <x v="5"/>
  </r>
  <r>
    <n v="2018"/>
    <n v="2504558"/>
    <x v="1"/>
    <x v="5"/>
    <x v="0"/>
    <x v="3"/>
    <x v="2"/>
    <x v="2"/>
    <x v="1"/>
    <x v="3"/>
    <x v="0"/>
    <x v="3"/>
    <x v="5"/>
  </r>
  <r>
    <n v="2018"/>
    <n v="2694238"/>
    <x v="1"/>
    <x v="5"/>
    <x v="0"/>
    <x v="3"/>
    <x v="1"/>
    <x v="1"/>
    <x v="4"/>
    <x v="1"/>
    <x v="4"/>
    <x v="3"/>
    <x v="5"/>
  </r>
  <r>
    <n v="2018"/>
    <n v="2739220"/>
    <x v="1"/>
    <x v="5"/>
    <x v="0"/>
    <x v="3"/>
    <x v="1"/>
    <x v="1"/>
    <x v="4"/>
    <x v="1"/>
    <x v="3"/>
    <x v="3"/>
    <x v="5"/>
  </r>
  <r>
    <n v="2018"/>
    <n v="2806092"/>
    <x v="1"/>
    <x v="5"/>
    <x v="3"/>
    <x v="3"/>
    <x v="1"/>
    <x v="1"/>
    <x v="1"/>
    <x v="3"/>
    <x v="3"/>
    <x v="3"/>
    <x v="0"/>
  </r>
  <r>
    <n v="2018"/>
    <n v="2871228"/>
    <x v="1"/>
    <x v="5"/>
    <x v="0"/>
    <x v="3"/>
    <x v="2"/>
    <x v="1"/>
    <x v="1"/>
    <x v="1"/>
    <x v="4"/>
    <x v="3"/>
    <x v="4"/>
  </r>
  <r>
    <n v="2018"/>
    <n v="2920357"/>
    <x v="1"/>
    <x v="5"/>
    <x v="0"/>
    <x v="3"/>
    <x v="1"/>
    <x v="1"/>
    <x v="0"/>
    <x v="4"/>
    <x v="3"/>
    <x v="3"/>
    <x v="5"/>
  </r>
  <r>
    <n v="2018"/>
    <n v="2267726"/>
    <x v="1"/>
    <x v="2"/>
    <x v="0"/>
    <x v="3"/>
    <x v="1"/>
    <x v="1"/>
    <x v="4"/>
    <x v="3"/>
    <x v="0"/>
    <x v="3"/>
    <x v="0"/>
  </r>
  <r>
    <n v="2018"/>
    <n v="2658440"/>
    <x v="1"/>
    <x v="2"/>
    <x v="0"/>
    <x v="3"/>
    <x v="1"/>
    <x v="2"/>
    <x v="4"/>
    <x v="1"/>
    <x v="4"/>
    <x v="3"/>
    <x v="5"/>
  </r>
  <r>
    <n v="2018"/>
    <n v="2698726"/>
    <x v="1"/>
    <x v="2"/>
    <x v="3"/>
    <x v="3"/>
    <x v="1"/>
    <x v="1"/>
    <x v="1"/>
    <x v="1"/>
    <x v="4"/>
    <x v="3"/>
    <x v="5"/>
  </r>
  <r>
    <n v="2018"/>
    <n v="2703717"/>
    <x v="1"/>
    <x v="2"/>
    <x v="0"/>
    <x v="3"/>
    <x v="2"/>
    <x v="1"/>
    <x v="0"/>
    <x v="3"/>
    <x v="0"/>
    <x v="3"/>
    <x v="5"/>
  </r>
  <r>
    <n v="2018"/>
    <n v="2077987"/>
    <x v="1"/>
    <x v="6"/>
    <x v="0"/>
    <x v="3"/>
    <x v="1"/>
    <x v="2"/>
    <x v="4"/>
    <x v="3"/>
    <x v="0"/>
    <x v="3"/>
    <x v="5"/>
  </r>
  <r>
    <n v="2018"/>
    <n v="2346264"/>
    <x v="1"/>
    <x v="6"/>
    <x v="0"/>
    <x v="3"/>
    <x v="3"/>
    <x v="3"/>
    <x v="3"/>
    <x v="4"/>
    <x v="3"/>
    <x v="3"/>
    <x v="5"/>
  </r>
  <r>
    <n v="2018"/>
    <n v="2359777"/>
    <x v="1"/>
    <x v="6"/>
    <x v="3"/>
    <x v="3"/>
    <x v="2"/>
    <x v="2"/>
    <x v="0"/>
    <x v="3"/>
    <x v="3"/>
    <x v="3"/>
    <x v="4"/>
  </r>
  <r>
    <n v="2018"/>
    <n v="2792555"/>
    <x v="1"/>
    <x v="6"/>
    <x v="0"/>
    <x v="3"/>
    <x v="2"/>
    <x v="2"/>
    <x v="4"/>
    <x v="3"/>
    <x v="0"/>
    <x v="3"/>
    <x v="5"/>
  </r>
  <r>
    <n v="2018"/>
    <n v="2992239"/>
    <x v="1"/>
    <x v="6"/>
    <x v="0"/>
    <x v="3"/>
    <x v="1"/>
    <x v="1"/>
    <x v="1"/>
    <x v="1"/>
    <x v="4"/>
    <x v="3"/>
    <x v="0"/>
  </r>
  <r>
    <n v="2018"/>
    <n v="2129650"/>
    <x v="1"/>
    <x v="7"/>
    <x v="0"/>
    <x v="3"/>
    <x v="1"/>
    <x v="1"/>
    <x v="1"/>
    <x v="1"/>
    <x v="4"/>
    <x v="3"/>
    <x v="5"/>
  </r>
  <r>
    <n v="2018"/>
    <n v="2205194"/>
    <x v="1"/>
    <x v="7"/>
    <x v="0"/>
    <x v="3"/>
    <x v="0"/>
    <x v="2"/>
    <x v="0"/>
    <x v="3"/>
    <x v="4"/>
    <x v="3"/>
    <x v="4"/>
  </r>
  <r>
    <n v="2018"/>
    <n v="2228406"/>
    <x v="1"/>
    <x v="7"/>
    <x v="0"/>
    <x v="3"/>
    <x v="1"/>
    <x v="1"/>
    <x v="1"/>
    <x v="1"/>
    <x v="4"/>
    <x v="3"/>
    <x v="5"/>
  </r>
  <r>
    <n v="2018"/>
    <n v="2348286"/>
    <x v="1"/>
    <x v="7"/>
    <x v="0"/>
    <x v="3"/>
    <x v="1"/>
    <x v="1"/>
    <x v="1"/>
    <x v="1"/>
    <x v="4"/>
    <x v="3"/>
    <x v="5"/>
  </r>
  <r>
    <n v="2018"/>
    <n v="2514609"/>
    <x v="1"/>
    <x v="7"/>
    <x v="0"/>
    <x v="3"/>
    <x v="1"/>
    <x v="1"/>
    <x v="1"/>
    <x v="1"/>
    <x v="0"/>
    <x v="3"/>
    <x v="5"/>
  </r>
  <r>
    <n v="2018"/>
    <n v="2693801"/>
    <x v="1"/>
    <x v="7"/>
    <x v="0"/>
    <x v="3"/>
    <x v="1"/>
    <x v="1"/>
    <x v="1"/>
    <x v="1"/>
    <x v="4"/>
    <x v="3"/>
    <x v="5"/>
  </r>
  <r>
    <n v="2018"/>
    <n v="2914811"/>
    <x v="1"/>
    <x v="7"/>
    <x v="0"/>
    <x v="3"/>
    <x v="3"/>
    <x v="3"/>
    <x v="3"/>
    <x v="2"/>
    <x v="3"/>
    <x v="3"/>
    <x v="5"/>
  </r>
  <r>
    <n v="2018"/>
    <n v="2281716"/>
    <x v="1"/>
    <x v="3"/>
    <x v="1"/>
    <x v="3"/>
    <x v="2"/>
    <x v="2"/>
    <x v="4"/>
    <x v="3"/>
    <x v="0"/>
    <x v="3"/>
    <x v="4"/>
  </r>
  <r>
    <n v="2019"/>
    <n v="2271941"/>
    <x v="1"/>
    <x v="8"/>
    <x v="0"/>
    <x v="3"/>
    <x v="1"/>
    <x v="1"/>
    <x v="1"/>
    <x v="1"/>
    <x v="4"/>
    <x v="3"/>
    <x v="0"/>
  </r>
  <r>
    <n v="2019"/>
    <n v="2320067"/>
    <x v="1"/>
    <x v="8"/>
    <x v="0"/>
    <x v="3"/>
    <x v="1"/>
    <x v="1"/>
    <x v="1"/>
    <x v="1"/>
    <x v="4"/>
    <x v="3"/>
    <x v="5"/>
  </r>
  <r>
    <n v="2019"/>
    <n v="2571948"/>
    <x v="1"/>
    <x v="8"/>
    <x v="0"/>
    <x v="3"/>
    <x v="1"/>
    <x v="1"/>
    <x v="1"/>
    <x v="1"/>
    <x v="4"/>
    <x v="3"/>
    <x v="4"/>
  </r>
  <r>
    <n v="2019"/>
    <n v="2646614"/>
    <x v="1"/>
    <x v="8"/>
    <x v="3"/>
    <x v="3"/>
    <x v="1"/>
    <x v="1"/>
    <x v="1"/>
    <x v="1"/>
    <x v="4"/>
    <x v="3"/>
    <x v="4"/>
  </r>
  <r>
    <n v="2019"/>
    <n v="2834377"/>
    <x v="1"/>
    <x v="8"/>
    <x v="0"/>
    <x v="3"/>
    <x v="1"/>
    <x v="1"/>
    <x v="1"/>
    <x v="1"/>
    <x v="4"/>
    <x v="3"/>
    <x v="4"/>
  </r>
  <r>
    <n v="2019"/>
    <n v="2842872"/>
    <x v="1"/>
    <x v="8"/>
    <x v="0"/>
    <x v="3"/>
    <x v="1"/>
    <x v="1"/>
    <x v="1"/>
    <x v="1"/>
    <x v="4"/>
    <x v="3"/>
    <x v="5"/>
  </r>
  <r>
    <n v="2019"/>
    <n v="2915998"/>
    <x v="1"/>
    <x v="8"/>
    <x v="3"/>
    <x v="3"/>
    <x v="1"/>
    <x v="1"/>
    <x v="4"/>
    <x v="1"/>
    <x v="4"/>
    <x v="3"/>
    <x v="5"/>
  </r>
  <r>
    <n v="2019"/>
    <n v="2926613"/>
    <x v="1"/>
    <x v="8"/>
    <x v="0"/>
    <x v="3"/>
    <x v="1"/>
    <x v="1"/>
    <x v="1"/>
    <x v="1"/>
    <x v="4"/>
    <x v="3"/>
    <x v="4"/>
  </r>
  <r>
    <n v="2019"/>
    <n v="2066865"/>
    <x v="1"/>
    <x v="5"/>
    <x v="0"/>
    <x v="3"/>
    <x v="1"/>
    <x v="1"/>
    <x v="1"/>
    <x v="1"/>
    <x v="4"/>
    <x v="3"/>
    <x v="5"/>
  </r>
  <r>
    <n v="2019"/>
    <n v="2109464"/>
    <x v="1"/>
    <x v="5"/>
    <x v="0"/>
    <x v="3"/>
    <x v="1"/>
    <x v="1"/>
    <x v="4"/>
    <x v="3"/>
    <x v="4"/>
    <x v="3"/>
    <x v="5"/>
  </r>
  <r>
    <n v="2019"/>
    <n v="2644230"/>
    <x v="1"/>
    <x v="5"/>
    <x v="0"/>
    <x v="3"/>
    <x v="1"/>
    <x v="2"/>
    <x v="4"/>
    <x v="1"/>
    <x v="4"/>
    <x v="3"/>
    <x v="5"/>
  </r>
  <r>
    <n v="2019"/>
    <n v="2647075"/>
    <x v="1"/>
    <x v="2"/>
    <x v="0"/>
    <x v="3"/>
    <x v="3"/>
    <x v="3"/>
    <x v="3"/>
    <x v="2"/>
    <x v="2"/>
    <x v="3"/>
    <x v="5"/>
  </r>
  <r>
    <n v="2019"/>
    <n v="2647844"/>
    <x v="1"/>
    <x v="2"/>
    <x v="0"/>
    <x v="3"/>
    <x v="3"/>
    <x v="3"/>
    <x v="3"/>
    <x v="2"/>
    <x v="3"/>
    <x v="3"/>
    <x v="4"/>
  </r>
  <r>
    <n v="2019"/>
    <n v="2949850"/>
    <x v="1"/>
    <x v="2"/>
    <x v="0"/>
    <x v="3"/>
    <x v="1"/>
    <x v="1"/>
    <x v="4"/>
    <x v="1"/>
    <x v="4"/>
    <x v="3"/>
    <x v="5"/>
  </r>
  <r>
    <n v="2019"/>
    <n v="2045010"/>
    <x v="1"/>
    <x v="6"/>
    <x v="0"/>
    <x v="3"/>
    <x v="1"/>
    <x v="1"/>
    <x v="4"/>
    <x v="3"/>
    <x v="0"/>
    <x v="3"/>
    <x v="5"/>
  </r>
  <r>
    <n v="2019"/>
    <n v="2055129"/>
    <x v="1"/>
    <x v="6"/>
    <x v="0"/>
    <x v="3"/>
    <x v="1"/>
    <x v="1"/>
    <x v="0"/>
    <x v="1"/>
    <x v="4"/>
    <x v="3"/>
    <x v="0"/>
  </r>
  <r>
    <n v="2019"/>
    <n v="2644752"/>
    <x v="1"/>
    <x v="6"/>
    <x v="0"/>
    <x v="3"/>
    <x v="1"/>
    <x v="1"/>
    <x v="1"/>
    <x v="1"/>
    <x v="4"/>
    <x v="3"/>
    <x v="5"/>
  </r>
  <r>
    <n v="2019"/>
    <n v="2656093"/>
    <x v="1"/>
    <x v="6"/>
    <x v="0"/>
    <x v="3"/>
    <x v="1"/>
    <x v="1"/>
    <x v="1"/>
    <x v="1"/>
    <x v="4"/>
    <x v="3"/>
    <x v="0"/>
  </r>
  <r>
    <n v="2019"/>
    <n v="2731998"/>
    <x v="1"/>
    <x v="6"/>
    <x v="0"/>
    <x v="3"/>
    <x v="1"/>
    <x v="0"/>
    <x v="3"/>
    <x v="3"/>
    <x v="0"/>
    <x v="3"/>
    <x v="0"/>
  </r>
  <r>
    <n v="2019"/>
    <n v="2934839"/>
    <x v="1"/>
    <x v="6"/>
    <x v="0"/>
    <x v="3"/>
    <x v="1"/>
    <x v="1"/>
    <x v="4"/>
    <x v="1"/>
    <x v="4"/>
    <x v="3"/>
    <x v="5"/>
  </r>
  <r>
    <n v="2019"/>
    <n v="2279041"/>
    <x v="1"/>
    <x v="7"/>
    <x v="0"/>
    <x v="3"/>
    <x v="1"/>
    <x v="1"/>
    <x v="0"/>
    <x v="3"/>
    <x v="0"/>
    <x v="3"/>
    <x v="5"/>
  </r>
  <r>
    <n v="2019"/>
    <n v="2626435"/>
    <x v="1"/>
    <x v="7"/>
    <x v="0"/>
    <x v="3"/>
    <x v="1"/>
    <x v="1"/>
    <x v="4"/>
    <x v="3"/>
    <x v="0"/>
    <x v="3"/>
    <x v="5"/>
  </r>
  <r>
    <n v="2019"/>
    <n v="2910648"/>
    <x v="1"/>
    <x v="7"/>
    <x v="0"/>
    <x v="3"/>
    <x v="2"/>
    <x v="1"/>
    <x v="4"/>
    <x v="1"/>
    <x v="0"/>
    <x v="3"/>
    <x v="5"/>
  </r>
  <r>
    <n v="2019"/>
    <n v="2573798"/>
    <x v="1"/>
    <x v="0"/>
    <x v="0"/>
    <x v="3"/>
    <x v="1"/>
    <x v="1"/>
    <x v="1"/>
    <x v="1"/>
    <x v="4"/>
    <x v="3"/>
    <x v="5"/>
  </r>
  <r>
    <n v="2019"/>
    <n v="2044427"/>
    <x v="1"/>
    <x v="3"/>
    <x v="1"/>
    <x v="3"/>
    <x v="2"/>
    <x v="2"/>
    <x v="4"/>
    <x v="3"/>
    <x v="3"/>
    <x v="3"/>
    <x v="5"/>
  </r>
  <r>
    <n v="2019"/>
    <n v="2874009"/>
    <x v="1"/>
    <x v="3"/>
    <x v="1"/>
    <x v="3"/>
    <x v="1"/>
    <x v="1"/>
    <x v="1"/>
    <x v="3"/>
    <x v="4"/>
    <x v="3"/>
    <x v="5"/>
  </r>
  <r>
    <n v="2019"/>
    <n v="2042924"/>
    <x v="1"/>
    <x v="1"/>
    <x v="1"/>
    <x v="3"/>
    <x v="2"/>
    <x v="2"/>
    <x v="3"/>
    <x v="2"/>
    <x v="3"/>
    <x v="3"/>
    <x v="5"/>
  </r>
  <r>
    <n v="2019"/>
    <n v="2594822"/>
    <x v="1"/>
    <x v="1"/>
    <x v="1"/>
    <x v="3"/>
    <x v="1"/>
    <x v="1"/>
    <x v="1"/>
    <x v="1"/>
    <x v="3"/>
    <x v="3"/>
    <x v="4"/>
  </r>
  <r>
    <n v="2019"/>
    <n v="2803811"/>
    <x v="1"/>
    <x v="1"/>
    <x v="1"/>
    <x v="3"/>
    <x v="3"/>
    <x v="0"/>
    <x v="3"/>
    <x v="2"/>
    <x v="3"/>
    <x v="3"/>
    <x v="5"/>
  </r>
  <r>
    <n v="2018"/>
    <n v="2118398"/>
    <x v="1"/>
    <x v="6"/>
    <x v="0"/>
    <x v="4"/>
    <x v="1"/>
    <x v="2"/>
    <x v="4"/>
    <x v="1"/>
    <x v="0"/>
    <x v="3"/>
    <x v="0"/>
  </r>
  <r>
    <n v="2019"/>
    <n v="2847839"/>
    <x v="1"/>
    <x v="5"/>
    <x v="0"/>
    <x v="4"/>
    <x v="0"/>
    <x v="2"/>
    <x v="3"/>
    <x v="0"/>
    <x v="1"/>
    <x v="3"/>
    <x v="0"/>
  </r>
  <r>
    <n v="2018"/>
    <n v="2053906"/>
    <x v="1"/>
    <x v="5"/>
    <x v="0"/>
    <x v="0"/>
    <x v="2"/>
    <x v="2"/>
    <x v="4"/>
    <x v="3"/>
    <x v="0"/>
    <x v="4"/>
    <x v="0"/>
  </r>
  <r>
    <n v="2018"/>
    <n v="2132325"/>
    <x v="1"/>
    <x v="5"/>
    <x v="0"/>
    <x v="0"/>
    <x v="1"/>
    <x v="1"/>
    <x v="4"/>
    <x v="1"/>
    <x v="0"/>
    <x v="4"/>
    <x v="5"/>
  </r>
  <r>
    <n v="2018"/>
    <n v="2325472"/>
    <x v="1"/>
    <x v="5"/>
    <x v="0"/>
    <x v="0"/>
    <x v="2"/>
    <x v="2"/>
    <x v="4"/>
    <x v="3"/>
    <x v="0"/>
    <x v="4"/>
    <x v="5"/>
  </r>
  <r>
    <n v="2018"/>
    <n v="2712751"/>
    <x v="1"/>
    <x v="5"/>
    <x v="0"/>
    <x v="0"/>
    <x v="3"/>
    <x v="3"/>
    <x v="3"/>
    <x v="2"/>
    <x v="1"/>
    <x v="4"/>
    <x v="5"/>
  </r>
  <r>
    <n v="2018"/>
    <n v="2814316"/>
    <x v="1"/>
    <x v="5"/>
    <x v="0"/>
    <x v="0"/>
    <x v="1"/>
    <x v="2"/>
    <x v="3"/>
    <x v="0"/>
    <x v="0"/>
    <x v="4"/>
    <x v="0"/>
  </r>
  <r>
    <n v="2018"/>
    <n v="2943644"/>
    <x v="1"/>
    <x v="5"/>
    <x v="0"/>
    <x v="0"/>
    <x v="4"/>
    <x v="4"/>
    <x v="0"/>
    <x v="4"/>
    <x v="2"/>
    <x v="4"/>
    <x v="5"/>
  </r>
  <r>
    <n v="2018"/>
    <n v="2966130"/>
    <x v="1"/>
    <x v="5"/>
    <x v="0"/>
    <x v="0"/>
    <x v="2"/>
    <x v="2"/>
    <x v="4"/>
    <x v="3"/>
    <x v="0"/>
    <x v="4"/>
    <x v="0"/>
  </r>
  <r>
    <n v="2018"/>
    <n v="2093463"/>
    <x v="1"/>
    <x v="2"/>
    <x v="0"/>
    <x v="0"/>
    <x v="1"/>
    <x v="2"/>
    <x v="1"/>
    <x v="1"/>
    <x v="4"/>
    <x v="4"/>
    <x v="0"/>
  </r>
  <r>
    <n v="2018"/>
    <n v="2334878"/>
    <x v="1"/>
    <x v="2"/>
    <x v="0"/>
    <x v="0"/>
    <x v="3"/>
    <x v="3"/>
    <x v="3"/>
    <x v="2"/>
    <x v="3"/>
    <x v="4"/>
    <x v="0"/>
  </r>
  <r>
    <n v="2018"/>
    <n v="2780014"/>
    <x v="1"/>
    <x v="2"/>
    <x v="0"/>
    <x v="0"/>
    <x v="2"/>
    <x v="2"/>
    <x v="4"/>
    <x v="3"/>
    <x v="0"/>
    <x v="4"/>
    <x v="5"/>
  </r>
  <r>
    <n v="2018"/>
    <n v="2091088"/>
    <x v="1"/>
    <x v="6"/>
    <x v="0"/>
    <x v="0"/>
    <x v="0"/>
    <x v="0"/>
    <x v="0"/>
    <x v="2"/>
    <x v="3"/>
    <x v="4"/>
    <x v="5"/>
  </r>
  <r>
    <n v="2018"/>
    <n v="2291542"/>
    <x v="1"/>
    <x v="6"/>
    <x v="0"/>
    <x v="0"/>
    <x v="0"/>
    <x v="0"/>
    <x v="0"/>
    <x v="0"/>
    <x v="1"/>
    <x v="4"/>
    <x v="0"/>
  </r>
  <r>
    <n v="2018"/>
    <n v="2497113"/>
    <x v="1"/>
    <x v="6"/>
    <x v="0"/>
    <x v="0"/>
    <x v="2"/>
    <x v="2"/>
    <x v="4"/>
    <x v="3"/>
    <x v="4"/>
    <x v="4"/>
    <x v="0"/>
  </r>
  <r>
    <n v="2018"/>
    <n v="2542143"/>
    <x v="1"/>
    <x v="6"/>
    <x v="0"/>
    <x v="0"/>
    <x v="1"/>
    <x v="1"/>
    <x v="4"/>
    <x v="1"/>
    <x v="0"/>
    <x v="4"/>
    <x v="5"/>
  </r>
  <r>
    <n v="2018"/>
    <n v="2737783"/>
    <x v="1"/>
    <x v="6"/>
    <x v="3"/>
    <x v="0"/>
    <x v="2"/>
    <x v="2"/>
    <x v="4"/>
    <x v="3"/>
    <x v="0"/>
    <x v="4"/>
    <x v="5"/>
  </r>
  <r>
    <n v="2018"/>
    <n v="2827444"/>
    <x v="1"/>
    <x v="6"/>
    <x v="0"/>
    <x v="0"/>
    <x v="2"/>
    <x v="2"/>
    <x v="4"/>
    <x v="3"/>
    <x v="0"/>
    <x v="4"/>
    <x v="5"/>
  </r>
  <r>
    <n v="2018"/>
    <n v="2839434"/>
    <x v="1"/>
    <x v="6"/>
    <x v="0"/>
    <x v="0"/>
    <x v="2"/>
    <x v="0"/>
    <x v="0"/>
    <x v="0"/>
    <x v="4"/>
    <x v="4"/>
    <x v="5"/>
  </r>
  <r>
    <n v="2018"/>
    <n v="2933175"/>
    <x v="1"/>
    <x v="6"/>
    <x v="0"/>
    <x v="0"/>
    <x v="2"/>
    <x v="2"/>
    <x v="0"/>
    <x v="3"/>
    <x v="3"/>
    <x v="4"/>
    <x v="2"/>
  </r>
  <r>
    <n v="2018"/>
    <n v="2322587"/>
    <x v="1"/>
    <x v="7"/>
    <x v="0"/>
    <x v="0"/>
    <x v="2"/>
    <x v="2"/>
    <x v="4"/>
    <x v="3"/>
    <x v="3"/>
    <x v="4"/>
    <x v="0"/>
  </r>
  <r>
    <n v="2018"/>
    <n v="2699697"/>
    <x v="1"/>
    <x v="7"/>
    <x v="0"/>
    <x v="0"/>
    <x v="1"/>
    <x v="1"/>
    <x v="1"/>
    <x v="1"/>
    <x v="4"/>
    <x v="4"/>
    <x v="5"/>
  </r>
  <r>
    <n v="2018"/>
    <n v="2708153"/>
    <x v="1"/>
    <x v="7"/>
    <x v="0"/>
    <x v="0"/>
    <x v="0"/>
    <x v="0"/>
    <x v="0"/>
    <x v="0"/>
    <x v="0"/>
    <x v="4"/>
    <x v="2"/>
  </r>
  <r>
    <n v="2018"/>
    <n v="2788081"/>
    <x v="1"/>
    <x v="7"/>
    <x v="0"/>
    <x v="0"/>
    <x v="2"/>
    <x v="2"/>
    <x v="4"/>
    <x v="3"/>
    <x v="0"/>
    <x v="4"/>
    <x v="0"/>
  </r>
  <r>
    <n v="2018"/>
    <n v="2823548"/>
    <x v="1"/>
    <x v="7"/>
    <x v="0"/>
    <x v="0"/>
    <x v="2"/>
    <x v="2"/>
    <x v="0"/>
    <x v="3"/>
    <x v="0"/>
    <x v="4"/>
    <x v="0"/>
  </r>
  <r>
    <n v="2018"/>
    <n v="2020178"/>
    <x v="1"/>
    <x v="0"/>
    <x v="0"/>
    <x v="0"/>
    <x v="4"/>
    <x v="3"/>
    <x v="3"/>
    <x v="2"/>
    <x v="0"/>
    <x v="4"/>
    <x v="0"/>
  </r>
  <r>
    <n v="2018"/>
    <n v="2117974"/>
    <x v="1"/>
    <x v="0"/>
    <x v="0"/>
    <x v="0"/>
    <x v="0"/>
    <x v="0"/>
    <x v="0"/>
    <x v="0"/>
    <x v="1"/>
    <x v="4"/>
    <x v="0"/>
  </r>
  <r>
    <n v="2018"/>
    <n v="2409049"/>
    <x v="1"/>
    <x v="0"/>
    <x v="0"/>
    <x v="0"/>
    <x v="3"/>
    <x v="3"/>
    <x v="3"/>
    <x v="4"/>
    <x v="1"/>
    <x v="4"/>
    <x v="0"/>
  </r>
  <r>
    <n v="2018"/>
    <n v="2641128"/>
    <x v="1"/>
    <x v="0"/>
    <x v="0"/>
    <x v="0"/>
    <x v="0"/>
    <x v="0"/>
    <x v="0"/>
    <x v="0"/>
    <x v="3"/>
    <x v="4"/>
    <x v="0"/>
  </r>
  <r>
    <n v="2018"/>
    <n v="2763462"/>
    <x v="1"/>
    <x v="0"/>
    <x v="3"/>
    <x v="0"/>
    <x v="3"/>
    <x v="3"/>
    <x v="3"/>
    <x v="2"/>
    <x v="3"/>
    <x v="4"/>
    <x v="5"/>
  </r>
  <r>
    <n v="2018"/>
    <n v="2958481"/>
    <x v="1"/>
    <x v="0"/>
    <x v="3"/>
    <x v="0"/>
    <x v="2"/>
    <x v="2"/>
    <x v="4"/>
    <x v="0"/>
    <x v="0"/>
    <x v="4"/>
    <x v="0"/>
  </r>
  <r>
    <n v="2018"/>
    <n v="2972117"/>
    <x v="1"/>
    <x v="0"/>
    <x v="0"/>
    <x v="0"/>
    <x v="2"/>
    <x v="2"/>
    <x v="0"/>
    <x v="3"/>
    <x v="0"/>
    <x v="4"/>
    <x v="2"/>
  </r>
  <r>
    <n v="2018"/>
    <n v="2079191"/>
    <x v="1"/>
    <x v="3"/>
    <x v="1"/>
    <x v="0"/>
    <x v="0"/>
    <x v="2"/>
    <x v="4"/>
    <x v="0"/>
    <x v="0"/>
    <x v="4"/>
    <x v="5"/>
  </r>
  <r>
    <n v="2018"/>
    <n v="2474581"/>
    <x v="1"/>
    <x v="3"/>
    <x v="1"/>
    <x v="0"/>
    <x v="2"/>
    <x v="2"/>
    <x v="0"/>
    <x v="2"/>
    <x v="1"/>
    <x v="4"/>
    <x v="0"/>
  </r>
  <r>
    <n v="2018"/>
    <n v="2619103"/>
    <x v="1"/>
    <x v="3"/>
    <x v="1"/>
    <x v="0"/>
    <x v="2"/>
    <x v="2"/>
    <x v="0"/>
    <x v="0"/>
    <x v="3"/>
    <x v="4"/>
    <x v="0"/>
  </r>
  <r>
    <n v="2018"/>
    <n v="2812815"/>
    <x v="1"/>
    <x v="3"/>
    <x v="1"/>
    <x v="0"/>
    <x v="1"/>
    <x v="1"/>
    <x v="1"/>
    <x v="1"/>
    <x v="0"/>
    <x v="4"/>
    <x v="0"/>
  </r>
  <r>
    <n v="2018"/>
    <n v="2103758"/>
    <x v="1"/>
    <x v="1"/>
    <x v="1"/>
    <x v="0"/>
    <x v="2"/>
    <x v="2"/>
    <x v="4"/>
    <x v="3"/>
    <x v="4"/>
    <x v="4"/>
    <x v="0"/>
  </r>
  <r>
    <n v="2018"/>
    <n v="2473944"/>
    <x v="1"/>
    <x v="1"/>
    <x v="1"/>
    <x v="0"/>
    <x v="3"/>
    <x v="3"/>
    <x v="0"/>
    <x v="2"/>
    <x v="3"/>
    <x v="4"/>
    <x v="0"/>
  </r>
  <r>
    <n v="2018"/>
    <n v="2675210"/>
    <x v="1"/>
    <x v="1"/>
    <x v="1"/>
    <x v="0"/>
    <x v="2"/>
    <x v="2"/>
    <x v="4"/>
    <x v="3"/>
    <x v="0"/>
    <x v="4"/>
    <x v="0"/>
  </r>
  <r>
    <n v="2018"/>
    <n v="2697491"/>
    <x v="1"/>
    <x v="1"/>
    <x v="1"/>
    <x v="0"/>
    <x v="0"/>
    <x v="3"/>
    <x v="3"/>
    <x v="3"/>
    <x v="0"/>
    <x v="4"/>
    <x v="0"/>
  </r>
  <r>
    <n v="2018"/>
    <n v="2899513"/>
    <x v="1"/>
    <x v="1"/>
    <x v="1"/>
    <x v="0"/>
    <x v="2"/>
    <x v="2"/>
    <x v="4"/>
    <x v="3"/>
    <x v="0"/>
    <x v="4"/>
    <x v="5"/>
  </r>
  <r>
    <n v="2018"/>
    <n v="2984301"/>
    <x v="1"/>
    <x v="1"/>
    <x v="1"/>
    <x v="0"/>
    <x v="3"/>
    <x v="3"/>
    <x v="3"/>
    <x v="3"/>
    <x v="0"/>
    <x v="4"/>
    <x v="5"/>
  </r>
  <r>
    <n v="2018"/>
    <n v="2065772"/>
    <x v="1"/>
    <x v="4"/>
    <x v="1"/>
    <x v="0"/>
    <x v="3"/>
    <x v="0"/>
    <x v="4"/>
    <x v="3"/>
    <x v="4"/>
    <x v="4"/>
    <x v="0"/>
  </r>
  <r>
    <n v="2018"/>
    <n v="2393096"/>
    <x v="1"/>
    <x v="4"/>
    <x v="1"/>
    <x v="0"/>
    <x v="2"/>
    <x v="2"/>
    <x v="4"/>
    <x v="3"/>
    <x v="0"/>
    <x v="4"/>
    <x v="0"/>
  </r>
  <r>
    <n v="2018"/>
    <n v="2835600"/>
    <x v="1"/>
    <x v="4"/>
    <x v="1"/>
    <x v="0"/>
    <x v="2"/>
    <x v="2"/>
    <x v="4"/>
    <x v="3"/>
    <x v="0"/>
    <x v="4"/>
    <x v="5"/>
  </r>
  <r>
    <n v="2019"/>
    <n v="2287289"/>
    <x v="1"/>
    <x v="5"/>
    <x v="0"/>
    <x v="0"/>
    <x v="1"/>
    <x v="1"/>
    <x v="4"/>
    <x v="3"/>
    <x v="0"/>
    <x v="4"/>
    <x v="5"/>
  </r>
  <r>
    <n v="2019"/>
    <n v="2364055"/>
    <x v="1"/>
    <x v="5"/>
    <x v="0"/>
    <x v="0"/>
    <x v="2"/>
    <x v="2"/>
    <x v="3"/>
    <x v="0"/>
    <x v="1"/>
    <x v="4"/>
    <x v="5"/>
  </r>
  <r>
    <n v="2019"/>
    <n v="2434207"/>
    <x v="1"/>
    <x v="5"/>
    <x v="0"/>
    <x v="0"/>
    <x v="1"/>
    <x v="1"/>
    <x v="1"/>
    <x v="1"/>
    <x v="4"/>
    <x v="4"/>
    <x v="2"/>
  </r>
  <r>
    <n v="2019"/>
    <n v="2674963"/>
    <x v="1"/>
    <x v="2"/>
    <x v="0"/>
    <x v="0"/>
    <x v="1"/>
    <x v="2"/>
    <x v="0"/>
    <x v="3"/>
    <x v="0"/>
    <x v="4"/>
    <x v="5"/>
  </r>
  <r>
    <n v="2019"/>
    <n v="2941267"/>
    <x v="1"/>
    <x v="2"/>
    <x v="0"/>
    <x v="0"/>
    <x v="0"/>
    <x v="0"/>
    <x v="0"/>
    <x v="2"/>
    <x v="3"/>
    <x v="4"/>
    <x v="5"/>
  </r>
  <r>
    <n v="2019"/>
    <n v="2090330"/>
    <x v="1"/>
    <x v="6"/>
    <x v="0"/>
    <x v="0"/>
    <x v="1"/>
    <x v="1"/>
    <x v="1"/>
    <x v="1"/>
    <x v="4"/>
    <x v="4"/>
    <x v="0"/>
  </r>
  <r>
    <n v="2019"/>
    <n v="2160883"/>
    <x v="1"/>
    <x v="6"/>
    <x v="3"/>
    <x v="0"/>
    <x v="1"/>
    <x v="1"/>
    <x v="4"/>
    <x v="3"/>
    <x v="2"/>
    <x v="4"/>
    <x v="0"/>
  </r>
  <r>
    <n v="2019"/>
    <n v="2616504"/>
    <x v="1"/>
    <x v="6"/>
    <x v="0"/>
    <x v="0"/>
    <x v="1"/>
    <x v="2"/>
    <x v="4"/>
    <x v="3"/>
    <x v="0"/>
    <x v="4"/>
    <x v="2"/>
  </r>
  <r>
    <n v="2019"/>
    <n v="2044289"/>
    <x v="1"/>
    <x v="0"/>
    <x v="0"/>
    <x v="0"/>
    <x v="2"/>
    <x v="2"/>
    <x v="4"/>
    <x v="3"/>
    <x v="0"/>
    <x v="4"/>
    <x v="5"/>
  </r>
  <r>
    <n v="2019"/>
    <n v="2429815"/>
    <x v="1"/>
    <x v="0"/>
    <x v="0"/>
    <x v="0"/>
    <x v="0"/>
    <x v="0"/>
    <x v="0"/>
    <x v="0"/>
    <x v="3"/>
    <x v="4"/>
    <x v="5"/>
  </r>
  <r>
    <n v="2019"/>
    <n v="2116285"/>
    <x v="1"/>
    <x v="3"/>
    <x v="1"/>
    <x v="0"/>
    <x v="2"/>
    <x v="2"/>
    <x v="4"/>
    <x v="3"/>
    <x v="0"/>
    <x v="4"/>
    <x v="5"/>
  </r>
  <r>
    <n v="2019"/>
    <n v="2418976"/>
    <x v="1"/>
    <x v="3"/>
    <x v="1"/>
    <x v="0"/>
    <x v="2"/>
    <x v="2"/>
    <x v="4"/>
    <x v="3"/>
    <x v="0"/>
    <x v="4"/>
    <x v="0"/>
  </r>
  <r>
    <n v="2019"/>
    <n v="2809845"/>
    <x v="1"/>
    <x v="3"/>
    <x v="1"/>
    <x v="0"/>
    <x v="0"/>
    <x v="0"/>
    <x v="4"/>
    <x v="0"/>
    <x v="3"/>
    <x v="4"/>
    <x v="5"/>
  </r>
  <r>
    <n v="2019"/>
    <n v="2753347"/>
    <x v="1"/>
    <x v="1"/>
    <x v="1"/>
    <x v="0"/>
    <x v="0"/>
    <x v="0"/>
    <x v="0"/>
    <x v="0"/>
    <x v="1"/>
    <x v="4"/>
    <x v="5"/>
  </r>
  <r>
    <n v="2019"/>
    <n v="2855434"/>
    <x v="1"/>
    <x v="1"/>
    <x v="1"/>
    <x v="0"/>
    <x v="2"/>
    <x v="2"/>
    <x v="4"/>
    <x v="3"/>
    <x v="0"/>
    <x v="4"/>
    <x v="0"/>
  </r>
  <r>
    <n v="2019"/>
    <n v="2031715"/>
    <x v="1"/>
    <x v="4"/>
    <x v="1"/>
    <x v="0"/>
    <x v="1"/>
    <x v="1"/>
    <x v="1"/>
    <x v="1"/>
    <x v="0"/>
    <x v="4"/>
    <x v="0"/>
  </r>
  <r>
    <n v="2019"/>
    <n v="2354579"/>
    <x v="1"/>
    <x v="4"/>
    <x v="1"/>
    <x v="0"/>
    <x v="3"/>
    <x v="3"/>
    <x v="4"/>
    <x v="2"/>
    <x v="1"/>
    <x v="4"/>
    <x v="5"/>
  </r>
  <r>
    <n v="2019"/>
    <n v="2791583"/>
    <x v="1"/>
    <x v="4"/>
    <x v="1"/>
    <x v="0"/>
    <x v="0"/>
    <x v="2"/>
    <x v="0"/>
    <x v="2"/>
    <x v="1"/>
    <x v="4"/>
    <x v="5"/>
  </r>
  <r>
    <n v="2019"/>
    <n v="2840051"/>
    <x v="1"/>
    <x v="4"/>
    <x v="1"/>
    <x v="0"/>
    <x v="3"/>
    <x v="3"/>
    <x v="4"/>
    <x v="3"/>
    <x v="0"/>
    <x v="4"/>
    <x v="2"/>
  </r>
  <r>
    <n v="2018"/>
    <n v="2405484"/>
    <x v="1"/>
    <x v="5"/>
    <x v="0"/>
    <x v="1"/>
    <x v="3"/>
    <x v="3"/>
    <x v="3"/>
    <x v="2"/>
    <x v="3"/>
    <x v="4"/>
    <x v="0"/>
  </r>
  <r>
    <n v="2018"/>
    <n v="2287040"/>
    <x v="1"/>
    <x v="2"/>
    <x v="3"/>
    <x v="1"/>
    <x v="1"/>
    <x v="1"/>
    <x v="0"/>
    <x v="0"/>
    <x v="1"/>
    <x v="4"/>
    <x v="0"/>
  </r>
  <r>
    <n v="2018"/>
    <n v="2902154"/>
    <x v="1"/>
    <x v="2"/>
    <x v="0"/>
    <x v="1"/>
    <x v="4"/>
    <x v="4"/>
    <x v="2"/>
    <x v="4"/>
    <x v="0"/>
    <x v="4"/>
    <x v="0"/>
  </r>
  <r>
    <n v="2018"/>
    <n v="2913069"/>
    <x v="1"/>
    <x v="2"/>
    <x v="0"/>
    <x v="1"/>
    <x v="2"/>
    <x v="2"/>
    <x v="3"/>
    <x v="3"/>
    <x v="1"/>
    <x v="4"/>
    <x v="0"/>
  </r>
  <r>
    <n v="2018"/>
    <n v="2719838"/>
    <x v="1"/>
    <x v="6"/>
    <x v="0"/>
    <x v="1"/>
    <x v="0"/>
    <x v="3"/>
    <x v="3"/>
    <x v="2"/>
    <x v="3"/>
    <x v="4"/>
    <x v="0"/>
  </r>
  <r>
    <n v="2018"/>
    <n v="2939451"/>
    <x v="1"/>
    <x v="7"/>
    <x v="3"/>
    <x v="1"/>
    <x v="4"/>
    <x v="3"/>
    <x v="3"/>
    <x v="4"/>
    <x v="1"/>
    <x v="4"/>
    <x v="0"/>
  </r>
  <r>
    <n v="2018"/>
    <n v="2071364"/>
    <x v="1"/>
    <x v="0"/>
    <x v="0"/>
    <x v="1"/>
    <x v="3"/>
    <x v="0"/>
    <x v="0"/>
    <x v="3"/>
    <x v="0"/>
    <x v="4"/>
    <x v="2"/>
  </r>
  <r>
    <n v="2018"/>
    <n v="2235943"/>
    <x v="1"/>
    <x v="0"/>
    <x v="0"/>
    <x v="1"/>
    <x v="0"/>
    <x v="0"/>
    <x v="4"/>
    <x v="2"/>
    <x v="1"/>
    <x v="4"/>
    <x v="0"/>
  </r>
  <r>
    <n v="2018"/>
    <n v="2674933"/>
    <x v="1"/>
    <x v="0"/>
    <x v="0"/>
    <x v="1"/>
    <x v="0"/>
    <x v="3"/>
    <x v="3"/>
    <x v="2"/>
    <x v="3"/>
    <x v="4"/>
    <x v="0"/>
  </r>
  <r>
    <n v="2018"/>
    <n v="2396679"/>
    <x v="1"/>
    <x v="1"/>
    <x v="1"/>
    <x v="1"/>
    <x v="3"/>
    <x v="3"/>
    <x v="3"/>
    <x v="0"/>
    <x v="0"/>
    <x v="4"/>
    <x v="0"/>
  </r>
  <r>
    <n v="2018"/>
    <n v="2774185"/>
    <x v="1"/>
    <x v="4"/>
    <x v="1"/>
    <x v="1"/>
    <x v="4"/>
    <x v="4"/>
    <x v="2"/>
    <x v="4"/>
    <x v="2"/>
    <x v="4"/>
    <x v="2"/>
  </r>
  <r>
    <n v="2019"/>
    <n v="2717543"/>
    <x v="1"/>
    <x v="0"/>
    <x v="3"/>
    <x v="1"/>
    <x v="4"/>
    <x v="4"/>
    <x v="2"/>
    <x v="4"/>
    <x v="2"/>
    <x v="4"/>
    <x v="2"/>
  </r>
  <r>
    <n v="2019"/>
    <n v="2164308"/>
    <x v="1"/>
    <x v="3"/>
    <x v="1"/>
    <x v="1"/>
    <x v="2"/>
    <x v="2"/>
    <x v="3"/>
    <x v="2"/>
    <x v="3"/>
    <x v="4"/>
    <x v="0"/>
  </r>
  <r>
    <n v="2019"/>
    <n v="2047652"/>
    <x v="1"/>
    <x v="1"/>
    <x v="1"/>
    <x v="1"/>
    <x v="2"/>
    <x v="3"/>
    <x v="3"/>
    <x v="2"/>
    <x v="3"/>
    <x v="4"/>
    <x v="5"/>
  </r>
  <r>
    <n v="2018"/>
    <n v="2934473"/>
    <x v="1"/>
    <x v="5"/>
    <x v="0"/>
    <x v="2"/>
    <x v="0"/>
    <x v="0"/>
    <x v="0"/>
    <x v="0"/>
    <x v="0"/>
    <x v="4"/>
    <x v="0"/>
  </r>
  <r>
    <n v="2018"/>
    <n v="2540117"/>
    <x v="1"/>
    <x v="2"/>
    <x v="0"/>
    <x v="2"/>
    <x v="2"/>
    <x v="2"/>
    <x v="4"/>
    <x v="3"/>
    <x v="0"/>
    <x v="4"/>
    <x v="5"/>
  </r>
  <r>
    <n v="2018"/>
    <n v="2823699"/>
    <x v="1"/>
    <x v="2"/>
    <x v="0"/>
    <x v="2"/>
    <x v="0"/>
    <x v="0"/>
    <x v="0"/>
    <x v="0"/>
    <x v="3"/>
    <x v="4"/>
    <x v="0"/>
  </r>
  <r>
    <n v="2018"/>
    <n v="2999190"/>
    <x v="1"/>
    <x v="2"/>
    <x v="0"/>
    <x v="2"/>
    <x v="2"/>
    <x v="2"/>
    <x v="3"/>
    <x v="0"/>
    <x v="3"/>
    <x v="4"/>
    <x v="0"/>
  </r>
  <r>
    <n v="2018"/>
    <n v="2778519"/>
    <x v="1"/>
    <x v="6"/>
    <x v="3"/>
    <x v="2"/>
    <x v="2"/>
    <x v="2"/>
    <x v="4"/>
    <x v="3"/>
    <x v="3"/>
    <x v="4"/>
    <x v="5"/>
  </r>
  <r>
    <n v="2018"/>
    <n v="2979171"/>
    <x v="1"/>
    <x v="6"/>
    <x v="0"/>
    <x v="2"/>
    <x v="0"/>
    <x v="3"/>
    <x v="3"/>
    <x v="0"/>
    <x v="1"/>
    <x v="4"/>
    <x v="0"/>
  </r>
  <r>
    <n v="2018"/>
    <n v="2739576"/>
    <x v="1"/>
    <x v="7"/>
    <x v="0"/>
    <x v="2"/>
    <x v="0"/>
    <x v="0"/>
    <x v="0"/>
    <x v="3"/>
    <x v="3"/>
    <x v="4"/>
    <x v="0"/>
  </r>
  <r>
    <n v="2018"/>
    <n v="2854547"/>
    <x v="1"/>
    <x v="7"/>
    <x v="0"/>
    <x v="2"/>
    <x v="0"/>
    <x v="0"/>
    <x v="0"/>
    <x v="2"/>
    <x v="3"/>
    <x v="4"/>
    <x v="0"/>
  </r>
  <r>
    <n v="2018"/>
    <n v="2275693"/>
    <x v="1"/>
    <x v="0"/>
    <x v="0"/>
    <x v="2"/>
    <x v="2"/>
    <x v="2"/>
    <x v="4"/>
    <x v="3"/>
    <x v="3"/>
    <x v="4"/>
    <x v="1"/>
  </r>
  <r>
    <n v="2018"/>
    <n v="2079903"/>
    <x v="1"/>
    <x v="3"/>
    <x v="1"/>
    <x v="2"/>
    <x v="4"/>
    <x v="3"/>
    <x v="3"/>
    <x v="2"/>
    <x v="1"/>
    <x v="4"/>
    <x v="0"/>
  </r>
  <r>
    <n v="2018"/>
    <n v="2114923"/>
    <x v="1"/>
    <x v="1"/>
    <x v="1"/>
    <x v="2"/>
    <x v="0"/>
    <x v="0"/>
    <x v="0"/>
    <x v="0"/>
    <x v="3"/>
    <x v="4"/>
    <x v="0"/>
  </r>
  <r>
    <n v="2018"/>
    <n v="2287308"/>
    <x v="1"/>
    <x v="1"/>
    <x v="1"/>
    <x v="2"/>
    <x v="3"/>
    <x v="3"/>
    <x v="3"/>
    <x v="2"/>
    <x v="3"/>
    <x v="4"/>
    <x v="0"/>
  </r>
  <r>
    <n v="2018"/>
    <n v="2349716"/>
    <x v="1"/>
    <x v="1"/>
    <x v="1"/>
    <x v="2"/>
    <x v="0"/>
    <x v="3"/>
    <x v="3"/>
    <x v="0"/>
    <x v="3"/>
    <x v="4"/>
    <x v="2"/>
  </r>
  <r>
    <n v="2018"/>
    <n v="2863966"/>
    <x v="1"/>
    <x v="1"/>
    <x v="1"/>
    <x v="2"/>
    <x v="0"/>
    <x v="3"/>
    <x v="3"/>
    <x v="0"/>
    <x v="3"/>
    <x v="4"/>
    <x v="2"/>
  </r>
  <r>
    <n v="2019"/>
    <n v="2021586"/>
    <x v="1"/>
    <x v="5"/>
    <x v="3"/>
    <x v="2"/>
    <x v="2"/>
    <x v="2"/>
    <x v="0"/>
    <x v="0"/>
    <x v="2"/>
    <x v="4"/>
    <x v="0"/>
  </r>
  <r>
    <n v="2019"/>
    <n v="2397056"/>
    <x v="1"/>
    <x v="2"/>
    <x v="0"/>
    <x v="2"/>
    <x v="3"/>
    <x v="3"/>
    <x v="3"/>
    <x v="2"/>
    <x v="2"/>
    <x v="4"/>
    <x v="0"/>
  </r>
  <r>
    <n v="2019"/>
    <n v="2923695"/>
    <x v="1"/>
    <x v="2"/>
    <x v="0"/>
    <x v="2"/>
    <x v="3"/>
    <x v="0"/>
    <x v="0"/>
    <x v="0"/>
    <x v="3"/>
    <x v="4"/>
    <x v="5"/>
  </r>
  <r>
    <n v="2019"/>
    <n v="2000402"/>
    <x v="1"/>
    <x v="6"/>
    <x v="0"/>
    <x v="2"/>
    <x v="0"/>
    <x v="0"/>
    <x v="0"/>
    <x v="0"/>
    <x v="3"/>
    <x v="4"/>
    <x v="0"/>
  </r>
  <r>
    <n v="2019"/>
    <n v="2373624"/>
    <x v="1"/>
    <x v="7"/>
    <x v="0"/>
    <x v="2"/>
    <x v="2"/>
    <x v="2"/>
    <x v="4"/>
    <x v="3"/>
    <x v="3"/>
    <x v="4"/>
    <x v="5"/>
  </r>
  <r>
    <n v="2019"/>
    <n v="2707346"/>
    <x v="1"/>
    <x v="7"/>
    <x v="0"/>
    <x v="2"/>
    <x v="2"/>
    <x v="2"/>
    <x v="0"/>
    <x v="3"/>
    <x v="3"/>
    <x v="4"/>
    <x v="0"/>
  </r>
  <r>
    <n v="2019"/>
    <n v="2028992"/>
    <x v="1"/>
    <x v="3"/>
    <x v="1"/>
    <x v="2"/>
    <x v="2"/>
    <x v="2"/>
    <x v="4"/>
    <x v="2"/>
    <x v="3"/>
    <x v="4"/>
    <x v="5"/>
  </r>
  <r>
    <n v="2019"/>
    <n v="2118798"/>
    <x v="1"/>
    <x v="3"/>
    <x v="1"/>
    <x v="2"/>
    <x v="2"/>
    <x v="2"/>
    <x v="0"/>
    <x v="2"/>
    <x v="3"/>
    <x v="4"/>
    <x v="0"/>
  </r>
  <r>
    <n v="2019"/>
    <n v="2617249"/>
    <x v="1"/>
    <x v="3"/>
    <x v="1"/>
    <x v="2"/>
    <x v="3"/>
    <x v="3"/>
    <x v="3"/>
    <x v="0"/>
    <x v="2"/>
    <x v="4"/>
    <x v="0"/>
  </r>
  <r>
    <n v="2019"/>
    <n v="2018542"/>
    <x v="1"/>
    <x v="1"/>
    <x v="1"/>
    <x v="2"/>
    <x v="2"/>
    <x v="2"/>
    <x v="4"/>
    <x v="3"/>
    <x v="3"/>
    <x v="4"/>
    <x v="5"/>
  </r>
  <r>
    <n v="2019"/>
    <n v="2122254"/>
    <x v="1"/>
    <x v="1"/>
    <x v="1"/>
    <x v="2"/>
    <x v="2"/>
    <x v="2"/>
    <x v="0"/>
    <x v="3"/>
    <x v="0"/>
    <x v="4"/>
    <x v="0"/>
  </r>
  <r>
    <n v="2019"/>
    <n v="2393128"/>
    <x v="1"/>
    <x v="1"/>
    <x v="1"/>
    <x v="2"/>
    <x v="3"/>
    <x v="4"/>
    <x v="2"/>
    <x v="4"/>
    <x v="2"/>
    <x v="4"/>
    <x v="0"/>
  </r>
  <r>
    <n v="2019"/>
    <n v="2517757"/>
    <x v="1"/>
    <x v="1"/>
    <x v="1"/>
    <x v="2"/>
    <x v="0"/>
    <x v="0"/>
    <x v="3"/>
    <x v="2"/>
    <x v="1"/>
    <x v="4"/>
    <x v="0"/>
  </r>
  <r>
    <n v="2019"/>
    <n v="2624207"/>
    <x v="1"/>
    <x v="4"/>
    <x v="1"/>
    <x v="2"/>
    <x v="4"/>
    <x v="4"/>
    <x v="0"/>
    <x v="2"/>
    <x v="1"/>
    <x v="4"/>
    <x v="2"/>
  </r>
  <r>
    <n v="2019"/>
    <n v="2723371"/>
    <x v="1"/>
    <x v="4"/>
    <x v="1"/>
    <x v="2"/>
    <x v="2"/>
    <x v="2"/>
    <x v="0"/>
    <x v="3"/>
    <x v="0"/>
    <x v="4"/>
    <x v="2"/>
  </r>
  <r>
    <n v="2018"/>
    <n v="2337807"/>
    <x v="1"/>
    <x v="8"/>
    <x v="3"/>
    <x v="3"/>
    <x v="2"/>
    <x v="0"/>
    <x v="0"/>
    <x v="3"/>
    <x v="0"/>
    <x v="4"/>
    <x v="5"/>
  </r>
  <r>
    <n v="2018"/>
    <n v="2853025"/>
    <x v="1"/>
    <x v="8"/>
    <x v="3"/>
    <x v="3"/>
    <x v="1"/>
    <x v="1"/>
    <x v="1"/>
    <x v="1"/>
    <x v="4"/>
    <x v="4"/>
    <x v="5"/>
  </r>
  <r>
    <n v="2018"/>
    <n v="2581095"/>
    <x v="1"/>
    <x v="5"/>
    <x v="0"/>
    <x v="3"/>
    <x v="1"/>
    <x v="1"/>
    <x v="1"/>
    <x v="1"/>
    <x v="4"/>
    <x v="4"/>
    <x v="5"/>
  </r>
  <r>
    <n v="2018"/>
    <n v="2268258"/>
    <x v="1"/>
    <x v="6"/>
    <x v="0"/>
    <x v="3"/>
    <x v="0"/>
    <x v="0"/>
    <x v="0"/>
    <x v="0"/>
    <x v="4"/>
    <x v="4"/>
    <x v="0"/>
  </r>
  <r>
    <n v="2018"/>
    <n v="2954125"/>
    <x v="1"/>
    <x v="6"/>
    <x v="0"/>
    <x v="3"/>
    <x v="2"/>
    <x v="0"/>
    <x v="0"/>
    <x v="0"/>
    <x v="0"/>
    <x v="4"/>
    <x v="5"/>
  </r>
  <r>
    <n v="2018"/>
    <n v="2223054"/>
    <x v="1"/>
    <x v="7"/>
    <x v="0"/>
    <x v="3"/>
    <x v="1"/>
    <x v="2"/>
    <x v="4"/>
    <x v="3"/>
    <x v="4"/>
    <x v="4"/>
    <x v="0"/>
  </r>
  <r>
    <n v="2018"/>
    <n v="2728647"/>
    <x v="1"/>
    <x v="7"/>
    <x v="3"/>
    <x v="3"/>
    <x v="2"/>
    <x v="2"/>
    <x v="4"/>
    <x v="3"/>
    <x v="0"/>
    <x v="4"/>
    <x v="4"/>
  </r>
  <r>
    <n v="2018"/>
    <n v="2910349"/>
    <x v="1"/>
    <x v="7"/>
    <x v="0"/>
    <x v="3"/>
    <x v="2"/>
    <x v="2"/>
    <x v="4"/>
    <x v="3"/>
    <x v="4"/>
    <x v="4"/>
    <x v="5"/>
  </r>
  <r>
    <n v="2018"/>
    <n v="2003741"/>
    <x v="1"/>
    <x v="0"/>
    <x v="0"/>
    <x v="3"/>
    <x v="1"/>
    <x v="2"/>
    <x v="0"/>
    <x v="0"/>
    <x v="0"/>
    <x v="4"/>
    <x v="5"/>
  </r>
  <r>
    <n v="2018"/>
    <n v="2082185"/>
    <x v="1"/>
    <x v="0"/>
    <x v="0"/>
    <x v="3"/>
    <x v="1"/>
    <x v="1"/>
    <x v="1"/>
    <x v="1"/>
    <x v="4"/>
    <x v="4"/>
    <x v="0"/>
  </r>
  <r>
    <n v="2018"/>
    <n v="2101137"/>
    <x v="1"/>
    <x v="0"/>
    <x v="0"/>
    <x v="3"/>
    <x v="1"/>
    <x v="1"/>
    <x v="1"/>
    <x v="1"/>
    <x v="4"/>
    <x v="4"/>
    <x v="5"/>
  </r>
  <r>
    <n v="2018"/>
    <n v="2696467"/>
    <x v="1"/>
    <x v="0"/>
    <x v="3"/>
    <x v="3"/>
    <x v="2"/>
    <x v="2"/>
    <x v="4"/>
    <x v="3"/>
    <x v="4"/>
    <x v="4"/>
    <x v="0"/>
  </r>
  <r>
    <n v="2018"/>
    <n v="2697627"/>
    <x v="1"/>
    <x v="0"/>
    <x v="0"/>
    <x v="3"/>
    <x v="2"/>
    <x v="2"/>
    <x v="4"/>
    <x v="3"/>
    <x v="3"/>
    <x v="4"/>
    <x v="0"/>
  </r>
  <r>
    <n v="2018"/>
    <n v="2974203"/>
    <x v="1"/>
    <x v="0"/>
    <x v="0"/>
    <x v="3"/>
    <x v="2"/>
    <x v="2"/>
    <x v="0"/>
    <x v="0"/>
    <x v="0"/>
    <x v="4"/>
    <x v="0"/>
  </r>
  <r>
    <n v="2018"/>
    <n v="2708922"/>
    <x v="1"/>
    <x v="3"/>
    <x v="1"/>
    <x v="3"/>
    <x v="0"/>
    <x v="0"/>
    <x v="0"/>
    <x v="0"/>
    <x v="3"/>
    <x v="4"/>
    <x v="0"/>
  </r>
  <r>
    <n v="2018"/>
    <n v="2975741"/>
    <x v="1"/>
    <x v="3"/>
    <x v="1"/>
    <x v="3"/>
    <x v="0"/>
    <x v="0"/>
    <x v="0"/>
    <x v="1"/>
    <x v="0"/>
    <x v="4"/>
    <x v="5"/>
  </r>
  <r>
    <n v="2018"/>
    <n v="2673453"/>
    <x v="1"/>
    <x v="1"/>
    <x v="1"/>
    <x v="3"/>
    <x v="3"/>
    <x v="3"/>
    <x v="2"/>
    <x v="2"/>
    <x v="2"/>
    <x v="4"/>
    <x v="5"/>
  </r>
  <r>
    <n v="2018"/>
    <n v="2919852"/>
    <x v="1"/>
    <x v="1"/>
    <x v="1"/>
    <x v="3"/>
    <x v="0"/>
    <x v="2"/>
    <x v="4"/>
    <x v="3"/>
    <x v="0"/>
    <x v="4"/>
    <x v="2"/>
  </r>
  <r>
    <n v="2018"/>
    <n v="2320752"/>
    <x v="1"/>
    <x v="4"/>
    <x v="1"/>
    <x v="3"/>
    <x v="1"/>
    <x v="1"/>
    <x v="0"/>
    <x v="1"/>
    <x v="3"/>
    <x v="4"/>
    <x v="0"/>
  </r>
  <r>
    <n v="2019"/>
    <n v="2605210"/>
    <x v="1"/>
    <x v="5"/>
    <x v="0"/>
    <x v="3"/>
    <x v="2"/>
    <x v="2"/>
    <x v="0"/>
    <x v="3"/>
    <x v="3"/>
    <x v="4"/>
    <x v="5"/>
  </r>
  <r>
    <n v="2019"/>
    <n v="2979075"/>
    <x v="1"/>
    <x v="7"/>
    <x v="0"/>
    <x v="3"/>
    <x v="2"/>
    <x v="2"/>
    <x v="0"/>
    <x v="0"/>
    <x v="3"/>
    <x v="4"/>
    <x v="5"/>
  </r>
  <r>
    <n v="2019"/>
    <n v="2242730"/>
    <x v="1"/>
    <x v="3"/>
    <x v="1"/>
    <x v="3"/>
    <x v="1"/>
    <x v="1"/>
    <x v="4"/>
    <x v="1"/>
    <x v="0"/>
    <x v="4"/>
    <x v="5"/>
  </r>
  <r>
    <n v="2019"/>
    <n v="2476089"/>
    <x v="1"/>
    <x v="1"/>
    <x v="1"/>
    <x v="3"/>
    <x v="2"/>
    <x v="2"/>
    <x v="0"/>
    <x v="3"/>
    <x v="0"/>
    <x v="4"/>
    <x v="0"/>
  </r>
  <r>
    <n v="2019"/>
    <n v="2046799"/>
    <x v="1"/>
    <x v="4"/>
    <x v="1"/>
    <x v="3"/>
    <x v="1"/>
    <x v="1"/>
    <x v="1"/>
    <x v="3"/>
    <x v="3"/>
    <x v="4"/>
    <x v="5"/>
  </r>
  <r>
    <n v="2019"/>
    <n v="2256370"/>
    <x v="1"/>
    <x v="4"/>
    <x v="1"/>
    <x v="3"/>
    <x v="2"/>
    <x v="2"/>
    <x v="1"/>
    <x v="3"/>
    <x v="0"/>
    <x v="4"/>
    <x v="5"/>
  </r>
  <r>
    <n v="2018"/>
    <n v="2786243"/>
    <x v="1"/>
    <x v="8"/>
    <x v="0"/>
    <x v="4"/>
    <x v="4"/>
    <x v="4"/>
    <x v="2"/>
    <x v="4"/>
    <x v="2"/>
    <x v="4"/>
    <x v="5"/>
  </r>
  <r>
    <n v="2018"/>
    <n v="2923193"/>
    <x v="1"/>
    <x v="7"/>
    <x v="3"/>
    <x v="4"/>
    <x v="2"/>
    <x v="0"/>
    <x v="3"/>
    <x v="0"/>
    <x v="1"/>
    <x v="4"/>
    <x v="0"/>
  </r>
  <r>
    <n v="2018"/>
    <n v="2236070"/>
    <x v="1"/>
    <x v="0"/>
    <x v="0"/>
    <x v="4"/>
    <x v="2"/>
    <x v="2"/>
    <x v="3"/>
    <x v="2"/>
    <x v="1"/>
    <x v="4"/>
    <x v="2"/>
  </r>
  <r>
    <n v="2019"/>
    <n v="2669718"/>
    <x v="1"/>
    <x v="6"/>
    <x v="0"/>
    <x v="4"/>
    <x v="4"/>
    <x v="4"/>
    <x v="2"/>
    <x v="4"/>
    <x v="2"/>
    <x v="4"/>
    <x v="0"/>
  </r>
  <r>
    <n v="2019"/>
    <n v="2033749"/>
    <x v="1"/>
    <x v="3"/>
    <x v="1"/>
    <x v="4"/>
    <x v="1"/>
    <x v="4"/>
    <x v="2"/>
    <x v="4"/>
    <x v="3"/>
    <x v="4"/>
    <x v="5"/>
  </r>
  <r>
    <n v="2018"/>
    <n v="2274171"/>
    <x v="1"/>
    <x v="5"/>
    <x v="0"/>
    <x v="0"/>
    <x v="2"/>
    <x v="2"/>
    <x v="0"/>
    <x v="3"/>
    <x v="0"/>
    <x v="5"/>
    <x v="0"/>
  </r>
  <r>
    <n v="2018"/>
    <n v="2279880"/>
    <x v="1"/>
    <x v="5"/>
    <x v="0"/>
    <x v="0"/>
    <x v="2"/>
    <x v="2"/>
    <x v="0"/>
    <x v="3"/>
    <x v="0"/>
    <x v="5"/>
    <x v="0"/>
  </r>
  <r>
    <n v="2018"/>
    <n v="2825311"/>
    <x v="1"/>
    <x v="5"/>
    <x v="0"/>
    <x v="0"/>
    <x v="0"/>
    <x v="0"/>
    <x v="0"/>
    <x v="0"/>
    <x v="3"/>
    <x v="5"/>
    <x v="0"/>
  </r>
  <r>
    <n v="2018"/>
    <n v="2423360"/>
    <x v="1"/>
    <x v="2"/>
    <x v="0"/>
    <x v="0"/>
    <x v="2"/>
    <x v="2"/>
    <x v="4"/>
    <x v="3"/>
    <x v="0"/>
    <x v="5"/>
    <x v="0"/>
  </r>
  <r>
    <n v="2018"/>
    <n v="2551168"/>
    <x v="1"/>
    <x v="6"/>
    <x v="3"/>
    <x v="0"/>
    <x v="2"/>
    <x v="2"/>
    <x v="0"/>
    <x v="2"/>
    <x v="1"/>
    <x v="5"/>
    <x v="2"/>
  </r>
  <r>
    <n v="2018"/>
    <n v="2798353"/>
    <x v="1"/>
    <x v="6"/>
    <x v="0"/>
    <x v="0"/>
    <x v="2"/>
    <x v="2"/>
    <x v="3"/>
    <x v="3"/>
    <x v="1"/>
    <x v="5"/>
    <x v="0"/>
  </r>
  <r>
    <n v="2018"/>
    <n v="2039859"/>
    <x v="1"/>
    <x v="7"/>
    <x v="3"/>
    <x v="0"/>
    <x v="2"/>
    <x v="2"/>
    <x v="0"/>
    <x v="3"/>
    <x v="0"/>
    <x v="5"/>
    <x v="5"/>
  </r>
  <r>
    <n v="2018"/>
    <n v="2862264"/>
    <x v="1"/>
    <x v="7"/>
    <x v="0"/>
    <x v="0"/>
    <x v="2"/>
    <x v="2"/>
    <x v="4"/>
    <x v="0"/>
    <x v="0"/>
    <x v="5"/>
    <x v="1"/>
  </r>
  <r>
    <n v="2018"/>
    <n v="2297687"/>
    <x v="1"/>
    <x v="0"/>
    <x v="0"/>
    <x v="0"/>
    <x v="0"/>
    <x v="2"/>
    <x v="4"/>
    <x v="3"/>
    <x v="4"/>
    <x v="5"/>
    <x v="2"/>
  </r>
  <r>
    <n v="2018"/>
    <n v="2433746"/>
    <x v="1"/>
    <x v="0"/>
    <x v="0"/>
    <x v="0"/>
    <x v="0"/>
    <x v="2"/>
    <x v="4"/>
    <x v="3"/>
    <x v="4"/>
    <x v="5"/>
    <x v="2"/>
  </r>
  <r>
    <n v="2018"/>
    <n v="2907750"/>
    <x v="1"/>
    <x v="0"/>
    <x v="0"/>
    <x v="0"/>
    <x v="2"/>
    <x v="2"/>
    <x v="0"/>
    <x v="3"/>
    <x v="0"/>
    <x v="5"/>
    <x v="2"/>
  </r>
  <r>
    <n v="2018"/>
    <n v="2956279"/>
    <x v="1"/>
    <x v="0"/>
    <x v="0"/>
    <x v="0"/>
    <x v="0"/>
    <x v="0"/>
    <x v="3"/>
    <x v="2"/>
    <x v="1"/>
    <x v="5"/>
    <x v="2"/>
  </r>
  <r>
    <n v="2018"/>
    <n v="2777776"/>
    <x v="1"/>
    <x v="3"/>
    <x v="1"/>
    <x v="0"/>
    <x v="2"/>
    <x v="2"/>
    <x v="0"/>
    <x v="2"/>
    <x v="2"/>
    <x v="5"/>
    <x v="1"/>
  </r>
  <r>
    <n v="2018"/>
    <n v="2851704"/>
    <x v="1"/>
    <x v="3"/>
    <x v="1"/>
    <x v="0"/>
    <x v="2"/>
    <x v="2"/>
    <x v="4"/>
    <x v="3"/>
    <x v="0"/>
    <x v="5"/>
    <x v="1"/>
  </r>
  <r>
    <n v="2018"/>
    <n v="2368758"/>
    <x v="1"/>
    <x v="1"/>
    <x v="1"/>
    <x v="0"/>
    <x v="0"/>
    <x v="0"/>
    <x v="0"/>
    <x v="0"/>
    <x v="3"/>
    <x v="5"/>
    <x v="2"/>
  </r>
  <r>
    <n v="2018"/>
    <n v="2592348"/>
    <x v="1"/>
    <x v="1"/>
    <x v="1"/>
    <x v="0"/>
    <x v="0"/>
    <x v="0"/>
    <x v="3"/>
    <x v="0"/>
    <x v="1"/>
    <x v="5"/>
    <x v="2"/>
  </r>
  <r>
    <n v="2018"/>
    <n v="2627810"/>
    <x v="1"/>
    <x v="1"/>
    <x v="1"/>
    <x v="0"/>
    <x v="2"/>
    <x v="2"/>
    <x v="4"/>
    <x v="3"/>
    <x v="0"/>
    <x v="5"/>
    <x v="2"/>
  </r>
  <r>
    <n v="2018"/>
    <n v="2710180"/>
    <x v="1"/>
    <x v="1"/>
    <x v="1"/>
    <x v="0"/>
    <x v="1"/>
    <x v="3"/>
    <x v="2"/>
    <x v="0"/>
    <x v="2"/>
    <x v="5"/>
    <x v="0"/>
  </r>
  <r>
    <n v="2018"/>
    <n v="2011715"/>
    <x v="1"/>
    <x v="4"/>
    <x v="1"/>
    <x v="0"/>
    <x v="1"/>
    <x v="1"/>
    <x v="1"/>
    <x v="3"/>
    <x v="3"/>
    <x v="5"/>
    <x v="0"/>
  </r>
  <r>
    <n v="2018"/>
    <n v="2065436"/>
    <x v="1"/>
    <x v="4"/>
    <x v="1"/>
    <x v="0"/>
    <x v="2"/>
    <x v="2"/>
    <x v="4"/>
    <x v="3"/>
    <x v="0"/>
    <x v="5"/>
    <x v="1"/>
  </r>
  <r>
    <n v="2018"/>
    <n v="2077342"/>
    <x v="1"/>
    <x v="4"/>
    <x v="1"/>
    <x v="0"/>
    <x v="3"/>
    <x v="0"/>
    <x v="4"/>
    <x v="3"/>
    <x v="0"/>
    <x v="5"/>
    <x v="2"/>
  </r>
  <r>
    <n v="2018"/>
    <n v="2154141"/>
    <x v="1"/>
    <x v="4"/>
    <x v="1"/>
    <x v="0"/>
    <x v="2"/>
    <x v="2"/>
    <x v="4"/>
    <x v="3"/>
    <x v="0"/>
    <x v="5"/>
    <x v="0"/>
  </r>
  <r>
    <n v="2018"/>
    <n v="2572869"/>
    <x v="1"/>
    <x v="4"/>
    <x v="1"/>
    <x v="0"/>
    <x v="0"/>
    <x v="0"/>
    <x v="3"/>
    <x v="2"/>
    <x v="0"/>
    <x v="5"/>
    <x v="2"/>
  </r>
  <r>
    <n v="2019"/>
    <n v="2055487"/>
    <x v="1"/>
    <x v="5"/>
    <x v="3"/>
    <x v="0"/>
    <x v="2"/>
    <x v="2"/>
    <x v="0"/>
    <x v="3"/>
    <x v="0"/>
    <x v="5"/>
    <x v="0"/>
  </r>
  <r>
    <n v="2019"/>
    <n v="2952452"/>
    <x v="1"/>
    <x v="6"/>
    <x v="0"/>
    <x v="0"/>
    <x v="3"/>
    <x v="3"/>
    <x v="3"/>
    <x v="2"/>
    <x v="3"/>
    <x v="5"/>
    <x v="0"/>
  </r>
  <r>
    <n v="2019"/>
    <n v="2960247"/>
    <x v="1"/>
    <x v="6"/>
    <x v="0"/>
    <x v="0"/>
    <x v="3"/>
    <x v="3"/>
    <x v="3"/>
    <x v="4"/>
    <x v="1"/>
    <x v="5"/>
    <x v="0"/>
  </r>
  <r>
    <n v="2019"/>
    <n v="2269556"/>
    <x v="1"/>
    <x v="7"/>
    <x v="0"/>
    <x v="0"/>
    <x v="3"/>
    <x v="3"/>
    <x v="3"/>
    <x v="4"/>
    <x v="1"/>
    <x v="5"/>
    <x v="0"/>
  </r>
  <r>
    <n v="2019"/>
    <n v="2842727"/>
    <x v="1"/>
    <x v="7"/>
    <x v="3"/>
    <x v="0"/>
    <x v="2"/>
    <x v="2"/>
    <x v="4"/>
    <x v="3"/>
    <x v="3"/>
    <x v="5"/>
    <x v="4"/>
  </r>
  <r>
    <n v="2019"/>
    <n v="2399025"/>
    <x v="1"/>
    <x v="3"/>
    <x v="1"/>
    <x v="0"/>
    <x v="1"/>
    <x v="1"/>
    <x v="4"/>
    <x v="1"/>
    <x v="0"/>
    <x v="5"/>
    <x v="0"/>
  </r>
  <r>
    <n v="2019"/>
    <n v="2721503"/>
    <x v="1"/>
    <x v="3"/>
    <x v="1"/>
    <x v="0"/>
    <x v="2"/>
    <x v="2"/>
    <x v="0"/>
    <x v="3"/>
    <x v="1"/>
    <x v="5"/>
    <x v="1"/>
  </r>
  <r>
    <n v="2019"/>
    <n v="2397813"/>
    <x v="1"/>
    <x v="1"/>
    <x v="1"/>
    <x v="0"/>
    <x v="0"/>
    <x v="2"/>
    <x v="3"/>
    <x v="3"/>
    <x v="0"/>
    <x v="5"/>
    <x v="2"/>
  </r>
  <r>
    <n v="2019"/>
    <n v="2410098"/>
    <x v="1"/>
    <x v="1"/>
    <x v="1"/>
    <x v="0"/>
    <x v="2"/>
    <x v="2"/>
    <x v="4"/>
    <x v="2"/>
    <x v="3"/>
    <x v="5"/>
    <x v="0"/>
  </r>
  <r>
    <n v="2019"/>
    <n v="2597195"/>
    <x v="1"/>
    <x v="1"/>
    <x v="1"/>
    <x v="0"/>
    <x v="0"/>
    <x v="0"/>
    <x v="4"/>
    <x v="0"/>
    <x v="3"/>
    <x v="5"/>
    <x v="2"/>
  </r>
  <r>
    <n v="2019"/>
    <n v="2642441"/>
    <x v="1"/>
    <x v="1"/>
    <x v="1"/>
    <x v="0"/>
    <x v="0"/>
    <x v="0"/>
    <x v="0"/>
    <x v="0"/>
    <x v="3"/>
    <x v="5"/>
    <x v="0"/>
  </r>
  <r>
    <n v="2019"/>
    <n v="2934082"/>
    <x v="1"/>
    <x v="1"/>
    <x v="1"/>
    <x v="0"/>
    <x v="2"/>
    <x v="2"/>
    <x v="4"/>
    <x v="3"/>
    <x v="3"/>
    <x v="5"/>
    <x v="0"/>
  </r>
  <r>
    <n v="2019"/>
    <n v="2132079"/>
    <x v="1"/>
    <x v="4"/>
    <x v="1"/>
    <x v="0"/>
    <x v="2"/>
    <x v="2"/>
    <x v="4"/>
    <x v="3"/>
    <x v="0"/>
    <x v="5"/>
    <x v="2"/>
  </r>
  <r>
    <n v="2019"/>
    <n v="2624502"/>
    <x v="1"/>
    <x v="4"/>
    <x v="1"/>
    <x v="0"/>
    <x v="0"/>
    <x v="3"/>
    <x v="0"/>
    <x v="0"/>
    <x v="3"/>
    <x v="5"/>
    <x v="0"/>
  </r>
  <r>
    <n v="2018"/>
    <n v="2407389"/>
    <x v="1"/>
    <x v="2"/>
    <x v="2"/>
    <x v="1"/>
    <x v="4"/>
    <x v="4"/>
    <x v="2"/>
    <x v="4"/>
    <x v="2"/>
    <x v="5"/>
    <x v="2"/>
  </r>
  <r>
    <n v="2018"/>
    <n v="2208274"/>
    <x v="1"/>
    <x v="7"/>
    <x v="0"/>
    <x v="1"/>
    <x v="1"/>
    <x v="1"/>
    <x v="0"/>
    <x v="3"/>
    <x v="0"/>
    <x v="5"/>
    <x v="2"/>
  </r>
  <r>
    <n v="2018"/>
    <n v="2400719"/>
    <x v="1"/>
    <x v="7"/>
    <x v="0"/>
    <x v="1"/>
    <x v="3"/>
    <x v="0"/>
    <x v="0"/>
    <x v="0"/>
    <x v="0"/>
    <x v="5"/>
    <x v="2"/>
  </r>
  <r>
    <n v="2019"/>
    <n v="2639504"/>
    <x v="1"/>
    <x v="0"/>
    <x v="0"/>
    <x v="1"/>
    <x v="2"/>
    <x v="2"/>
    <x v="0"/>
    <x v="3"/>
    <x v="3"/>
    <x v="5"/>
    <x v="5"/>
  </r>
  <r>
    <n v="2019"/>
    <n v="2178081"/>
    <x v="1"/>
    <x v="3"/>
    <x v="1"/>
    <x v="1"/>
    <x v="0"/>
    <x v="0"/>
    <x v="0"/>
    <x v="0"/>
    <x v="0"/>
    <x v="5"/>
    <x v="1"/>
  </r>
  <r>
    <n v="2019"/>
    <n v="2637769"/>
    <x v="1"/>
    <x v="3"/>
    <x v="1"/>
    <x v="1"/>
    <x v="3"/>
    <x v="3"/>
    <x v="3"/>
    <x v="2"/>
    <x v="0"/>
    <x v="5"/>
    <x v="2"/>
  </r>
  <r>
    <n v="2019"/>
    <n v="2156742"/>
    <x v="1"/>
    <x v="4"/>
    <x v="1"/>
    <x v="1"/>
    <x v="0"/>
    <x v="1"/>
    <x v="4"/>
    <x v="3"/>
    <x v="4"/>
    <x v="5"/>
    <x v="2"/>
  </r>
  <r>
    <n v="2019"/>
    <n v="2887816"/>
    <x v="1"/>
    <x v="4"/>
    <x v="1"/>
    <x v="1"/>
    <x v="3"/>
    <x v="3"/>
    <x v="3"/>
    <x v="2"/>
    <x v="1"/>
    <x v="5"/>
    <x v="2"/>
  </r>
  <r>
    <n v="2019"/>
    <n v="2911554"/>
    <x v="1"/>
    <x v="4"/>
    <x v="1"/>
    <x v="1"/>
    <x v="2"/>
    <x v="0"/>
    <x v="0"/>
    <x v="2"/>
    <x v="1"/>
    <x v="5"/>
    <x v="0"/>
  </r>
  <r>
    <n v="2018"/>
    <n v="2076069"/>
    <x v="1"/>
    <x v="6"/>
    <x v="0"/>
    <x v="2"/>
    <x v="3"/>
    <x v="3"/>
    <x v="3"/>
    <x v="0"/>
    <x v="3"/>
    <x v="5"/>
    <x v="2"/>
  </r>
  <r>
    <n v="2018"/>
    <n v="2497432"/>
    <x v="1"/>
    <x v="6"/>
    <x v="3"/>
    <x v="2"/>
    <x v="0"/>
    <x v="0"/>
    <x v="0"/>
    <x v="2"/>
    <x v="1"/>
    <x v="5"/>
    <x v="2"/>
  </r>
  <r>
    <n v="2018"/>
    <n v="2294392"/>
    <x v="1"/>
    <x v="7"/>
    <x v="3"/>
    <x v="2"/>
    <x v="3"/>
    <x v="3"/>
    <x v="3"/>
    <x v="2"/>
    <x v="3"/>
    <x v="5"/>
    <x v="2"/>
  </r>
  <r>
    <n v="2018"/>
    <n v="2966269"/>
    <x v="1"/>
    <x v="0"/>
    <x v="0"/>
    <x v="2"/>
    <x v="3"/>
    <x v="0"/>
    <x v="0"/>
    <x v="2"/>
    <x v="3"/>
    <x v="5"/>
    <x v="0"/>
  </r>
  <r>
    <n v="2018"/>
    <n v="2080286"/>
    <x v="1"/>
    <x v="3"/>
    <x v="1"/>
    <x v="2"/>
    <x v="0"/>
    <x v="0"/>
    <x v="0"/>
    <x v="0"/>
    <x v="3"/>
    <x v="5"/>
    <x v="0"/>
  </r>
  <r>
    <n v="2018"/>
    <n v="2230705"/>
    <x v="1"/>
    <x v="3"/>
    <x v="1"/>
    <x v="2"/>
    <x v="3"/>
    <x v="4"/>
    <x v="2"/>
    <x v="2"/>
    <x v="3"/>
    <x v="5"/>
    <x v="2"/>
  </r>
  <r>
    <n v="2018"/>
    <n v="2105660"/>
    <x v="1"/>
    <x v="1"/>
    <x v="1"/>
    <x v="2"/>
    <x v="2"/>
    <x v="2"/>
    <x v="4"/>
    <x v="3"/>
    <x v="0"/>
    <x v="5"/>
    <x v="2"/>
  </r>
  <r>
    <n v="2018"/>
    <n v="2740346"/>
    <x v="1"/>
    <x v="1"/>
    <x v="1"/>
    <x v="2"/>
    <x v="3"/>
    <x v="4"/>
    <x v="3"/>
    <x v="4"/>
    <x v="1"/>
    <x v="5"/>
    <x v="2"/>
  </r>
  <r>
    <n v="2018"/>
    <n v="2016166"/>
    <x v="1"/>
    <x v="4"/>
    <x v="1"/>
    <x v="2"/>
    <x v="2"/>
    <x v="2"/>
    <x v="2"/>
    <x v="2"/>
    <x v="1"/>
    <x v="5"/>
    <x v="3"/>
  </r>
  <r>
    <n v="2019"/>
    <n v="2847978"/>
    <x v="1"/>
    <x v="0"/>
    <x v="0"/>
    <x v="2"/>
    <x v="2"/>
    <x v="0"/>
    <x v="4"/>
    <x v="3"/>
    <x v="4"/>
    <x v="5"/>
    <x v="5"/>
  </r>
  <r>
    <n v="2019"/>
    <n v="2501541"/>
    <x v="1"/>
    <x v="3"/>
    <x v="1"/>
    <x v="2"/>
    <x v="3"/>
    <x v="0"/>
    <x v="0"/>
    <x v="2"/>
    <x v="1"/>
    <x v="5"/>
    <x v="1"/>
  </r>
  <r>
    <n v="2019"/>
    <n v="2797979"/>
    <x v="1"/>
    <x v="3"/>
    <x v="1"/>
    <x v="2"/>
    <x v="0"/>
    <x v="0"/>
    <x v="2"/>
    <x v="0"/>
    <x v="0"/>
    <x v="5"/>
    <x v="0"/>
  </r>
  <r>
    <n v="2019"/>
    <n v="2238229"/>
    <x v="1"/>
    <x v="1"/>
    <x v="1"/>
    <x v="2"/>
    <x v="3"/>
    <x v="3"/>
    <x v="3"/>
    <x v="2"/>
    <x v="1"/>
    <x v="5"/>
    <x v="2"/>
  </r>
  <r>
    <n v="2019"/>
    <n v="2003288"/>
    <x v="1"/>
    <x v="4"/>
    <x v="1"/>
    <x v="2"/>
    <x v="2"/>
    <x v="2"/>
    <x v="3"/>
    <x v="0"/>
    <x v="1"/>
    <x v="5"/>
    <x v="0"/>
  </r>
  <r>
    <n v="2019"/>
    <n v="2552231"/>
    <x v="1"/>
    <x v="4"/>
    <x v="1"/>
    <x v="2"/>
    <x v="3"/>
    <x v="2"/>
    <x v="0"/>
    <x v="2"/>
    <x v="2"/>
    <x v="5"/>
    <x v="1"/>
  </r>
  <r>
    <n v="2018"/>
    <n v="2352186"/>
    <x v="1"/>
    <x v="7"/>
    <x v="0"/>
    <x v="3"/>
    <x v="2"/>
    <x v="2"/>
    <x v="0"/>
    <x v="3"/>
    <x v="0"/>
    <x v="5"/>
    <x v="0"/>
  </r>
  <r>
    <n v="2018"/>
    <n v="2557392"/>
    <x v="1"/>
    <x v="7"/>
    <x v="0"/>
    <x v="3"/>
    <x v="2"/>
    <x v="2"/>
    <x v="4"/>
    <x v="3"/>
    <x v="4"/>
    <x v="5"/>
    <x v="0"/>
  </r>
  <r>
    <n v="2018"/>
    <n v="2307655"/>
    <x v="1"/>
    <x v="0"/>
    <x v="0"/>
    <x v="3"/>
    <x v="1"/>
    <x v="1"/>
    <x v="4"/>
    <x v="1"/>
    <x v="4"/>
    <x v="5"/>
    <x v="5"/>
  </r>
  <r>
    <n v="2018"/>
    <n v="2465609"/>
    <x v="1"/>
    <x v="0"/>
    <x v="0"/>
    <x v="3"/>
    <x v="1"/>
    <x v="2"/>
    <x v="4"/>
    <x v="0"/>
    <x v="0"/>
    <x v="5"/>
    <x v="2"/>
  </r>
  <r>
    <n v="2018"/>
    <n v="2504371"/>
    <x v="1"/>
    <x v="0"/>
    <x v="3"/>
    <x v="3"/>
    <x v="2"/>
    <x v="2"/>
    <x v="4"/>
    <x v="3"/>
    <x v="0"/>
    <x v="5"/>
    <x v="2"/>
  </r>
  <r>
    <n v="2018"/>
    <n v="2620314"/>
    <x v="1"/>
    <x v="0"/>
    <x v="0"/>
    <x v="3"/>
    <x v="1"/>
    <x v="2"/>
    <x v="0"/>
    <x v="3"/>
    <x v="0"/>
    <x v="5"/>
    <x v="0"/>
  </r>
  <r>
    <n v="2018"/>
    <n v="2625060"/>
    <x v="1"/>
    <x v="3"/>
    <x v="1"/>
    <x v="3"/>
    <x v="2"/>
    <x v="0"/>
    <x v="0"/>
    <x v="3"/>
    <x v="0"/>
    <x v="5"/>
    <x v="2"/>
  </r>
  <r>
    <n v="2018"/>
    <n v="2764572"/>
    <x v="1"/>
    <x v="3"/>
    <x v="1"/>
    <x v="3"/>
    <x v="2"/>
    <x v="1"/>
    <x v="4"/>
    <x v="3"/>
    <x v="1"/>
    <x v="5"/>
    <x v="0"/>
  </r>
  <r>
    <n v="2018"/>
    <n v="2113961"/>
    <x v="1"/>
    <x v="1"/>
    <x v="1"/>
    <x v="3"/>
    <x v="2"/>
    <x v="2"/>
    <x v="4"/>
    <x v="3"/>
    <x v="0"/>
    <x v="5"/>
    <x v="0"/>
  </r>
  <r>
    <n v="2018"/>
    <n v="2192523"/>
    <x v="1"/>
    <x v="1"/>
    <x v="1"/>
    <x v="3"/>
    <x v="2"/>
    <x v="2"/>
    <x v="4"/>
    <x v="3"/>
    <x v="0"/>
    <x v="5"/>
    <x v="0"/>
  </r>
  <r>
    <n v="2018"/>
    <n v="2695326"/>
    <x v="1"/>
    <x v="4"/>
    <x v="1"/>
    <x v="3"/>
    <x v="0"/>
    <x v="3"/>
    <x v="0"/>
    <x v="2"/>
    <x v="0"/>
    <x v="5"/>
    <x v="2"/>
  </r>
  <r>
    <n v="2019"/>
    <n v="2102148"/>
    <x v="1"/>
    <x v="7"/>
    <x v="0"/>
    <x v="3"/>
    <x v="2"/>
    <x v="0"/>
    <x v="0"/>
    <x v="0"/>
    <x v="3"/>
    <x v="5"/>
    <x v="2"/>
  </r>
  <r>
    <n v="2019"/>
    <n v="2362296"/>
    <x v="1"/>
    <x v="3"/>
    <x v="1"/>
    <x v="3"/>
    <x v="1"/>
    <x v="1"/>
    <x v="1"/>
    <x v="1"/>
    <x v="4"/>
    <x v="5"/>
    <x v="0"/>
  </r>
  <r>
    <n v="2019"/>
    <n v="2605875"/>
    <x v="1"/>
    <x v="3"/>
    <x v="1"/>
    <x v="3"/>
    <x v="2"/>
    <x v="0"/>
    <x v="0"/>
    <x v="3"/>
    <x v="1"/>
    <x v="5"/>
    <x v="2"/>
  </r>
  <r>
    <n v="2019"/>
    <n v="2909263"/>
    <x v="1"/>
    <x v="1"/>
    <x v="1"/>
    <x v="3"/>
    <x v="2"/>
    <x v="2"/>
    <x v="4"/>
    <x v="0"/>
    <x v="0"/>
    <x v="5"/>
    <x v="1"/>
  </r>
  <r>
    <n v="2019"/>
    <n v="2404160"/>
    <x v="1"/>
    <x v="4"/>
    <x v="1"/>
    <x v="3"/>
    <x v="0"/>
    <x v="2"/>
    <x v="4"/>
    <x v="3"/>
    <x v="0"/>
    <x v="5"/>
    <x v="2"/>
  </r>
  <r>
    <n v="2019"/>
    <n v="2822622"/>
    <x v="1"/>
    <x v="4"/>
    <x v="1"/>
    <x v="3"/>
    <x v="1"/>
    <x v="1"/>
    <x v="4"/>
    <x v="1"/>
    <x v="0"/>
    <x v="5"/>
    <x v="0"/>
  </r>
  <r>
    <n v="2018"/>
    <n v="2317929"/>
    <x v="1"/>
    <x v="7"/>
    <x v="0"/>
    <x v="4"/>
    <x v="3"/>
    <x v="3"/>
    <x v="3"/>
    <x v="2"/>
    <x v="1"/>
    <x v="5"/>
    <x v="3"/>
  </r>
  <r>
    <n v="2018"/>
    <n v="2855150"/>
    <x v="1"/>
    <x v="7"/>
    <x v="0"/>
    <x v="4"/>
    <x v="2"/>
    <x v="2"/>
    <x v="0"/>
    <x v="3"/>
    <x v="0"/>
    <x v="5"/>
    <x v="0"/>
  </r>
  <r>
    <n v="2018"/>
    <n v="2153053"/>
    <x v="1"/>
    <x v="4"/>
    <x v="1"/>
    <x v="4"/>
    <x v="4"/>
    <x v="4"/>
    <x v="2"/>
    <x v="4"/>
    <x v="2"/>
    <x v="5"/>
    <x v="2"/>
  </r>
  <r>
    <n v="2019"/>
    <n v="2019960"/>
    <x v="1"/>
    <x v="6"/>
    <x v="0"/>
    <x v="4"/>
    <x v="4"/>
    <x v="4"/>
    <x v="2"/>
    <x v="4"/>
    <x v="2"/>
    <x v="5"/>
    <x v="2"/>
  </r>
  <r>
    <n v="2019"/>
    <n v="2167206"/>
    <x v="1"/>
    <x v="6"/>
    <x v="0"/>
    <x v="4"/>
    <x v="2"/>
    <x v="2"/>
    <x v="4"/>
    <x v="3"/>
    <x v="4"/>
    <x v="5"/>
    <x v="0"/>
  </r>
  <r>
    <n v="2019"/>
    <n v="2584360"/>
    <x v="1"/>
    <x v="1"/>
    <x v="1"/>
    <x v="4"/>
    <x v="0"/>
    <x v="0"/>
    <x v="0"/>
    <x v="2"/>
    <x v="3"/>
    <x v="5"/>
    <x v="2"/>
  </r>
  <r>
    <n v="2019"/>
    <n v="2336211"/>
    <x v="1"/>
    <x v="4"/>
    <x v="1"/>
    <x v="4"/>
    <x v="4"/>
    <x v="4"/>
    <x v="0"/>
    <x v="4"/>
    <x v="2"/>
    <x v="5"/>
    <x v="1"/>
  </r>
  <r>
    <n v="2019"/>
    <n v="2465046"/>
    <x v="1"/>
    <x v="4"/>
    <x v="1"/>
    <x v="4"/>
    <x v="1"/>
    <x v="2"/>
    <x v="0"/>
    <x v="4"/>
    <x v="2"/>
    <x v="5"/>
    <x v="1"/>
  </r>
  <r>
    <n v="2019"/>
    <n v="2569558"/>
    <x v="1"/>
    <x v="4"/>
    <x v="1"/>
    <x v="4"/>
    <x v="2"/>
    <x v="0"/>
    <x v="0"/>
    <x v="3"/>
    <x v="2"/>
    <x v="5"/>
    <x v="2"/>
  </r>
  <r>
    <n v="2018"/>
    <n v="2557729"/>
    <x v="1"/>
    <x v="6"/>
    <x v="0"/>
    <x v="0"/>
    <x v="2"/>
    <x v="0"/>
    <x v="0"/>
    <x v="3"/>
    <x v="0"/>
    <x v="6"/>
    <x v="0"/>
  </r>
  <r>
    <n v="2018"/>
    <n v="2710246"/>
    <x v="1"/>
    <x v="0"/>
    <x v="0"/>
    <x v="0"/>
    <x v="1"/>
    <x v="2"/>
    <x v="4"/>
    <x v="3"/>
    <x v="4"/>
    <x v="6"/>
    <x v="2"/>
  </r>
  <r>
    <n v="2018"/>
    <n v="2003440"/>
    <x v="1"/>
    <x v="3"/>
    <x v="1"/>
    <x v="0"/>
    <x v="2"/>
    <x v="0"/>
    <x v="0"/>
    <x v="0"/>
    <x v="3"/>
    <x v="6"/>
    <x v="1"/>
  </r>
  <r>
    <n v="2018"/>
    <n v="2381834"/>
    <x v="1"/>
    <x v="3"/>
    <x v="1"/>
    <x v="0"/>
    <x v="2"/>
    <x v="2"/>
    <x v="4"/>
    <x v="3"/>
    <x v="1"/>
    <x v="6"/>
    <x v="1"/>
  </r>
  <r>
    <n v="2018"/>
    <n v="2442740"/>
    <x v="1"/>
    <x v="3"/>
    <x v="1"/>
    <x v="0"/>
    <x v="1"/>
    <x v="1"/>
    <x v="0"/>
    <x v="1"/>
    <x v="3"/>
    <x v="6"/>
    <x v="1"/>
  </r>
  <r>
    <n v="2018"/>
    <n v="2531767"/>
    <x v="1"/>
    <x v="1"/>
    <x v="1"/>
    <x v="0"/>
    <x v="0"/>
    <x v="3"/>
    <x v="4"/>
    <x v="3"/>
    <x v="0"/>
    <x v="6"/>
    <x v="1"/>
  </r>
  <r>
    <n v="2018"/>
    <n v="2403815"/>
    <x v="1"/>
    <x v="4"/>
    <x v="1"/>
    <x v="0"/>
    <x v="1"/>
    <x v="2"/>
    <x v="0"/>
    <x v="0"/>
    <x v="1"/>
    <x v="6"/>
    <x v="2"/>
  </r>
  <r>
    <n v="2019"/>
    <n v="2222744"/>
    <x v="1"/>
    <x v="1"/>
    <x v="1"/>
    <x v="0"/>
    <x v="3"/>
    <x v="3"/>
    <x v="3"/>
    <x v="2"/>
    <x v="3"/>
    <x v="6"/>
    <x v="2"/>
  </r>
  <r>
    <n v="2019"/>
    <n v="2627893"/>
    <x v="1"/>
    <x v="1"/>
    <x v="1"/>
    <x v="0"/>
    <x v="2"/>
    <x v="0"/>
    <x v="0"/>
    <x v="3"/>
    <x v="0"/>
    <x v="6"/>
    <x v="2"/>
  </r>
  <r>
    <n v="2019"/>
    <n v="2298239"/>
    <x v="1"/>
    <x v="4"/>
    <x v="1"/>
    <x v="0"/>
    <x v="3"/>
    <x v="3"/>
    <x v="3"/>
    <x v="2"/>
    <x v="0"/>
    <x v="6"/>
    <x v="2"/>
  </r>
  <r>
    <n v="2019"/>
    <n v="2692463"/>
    <x v="1"/>
    <x v="4"/>
    <x v="1"/>
    <x v="0"/>
    <x v="2"/>
    <x v="2"/>
    <x v="4"/>
    <x v="3"/>
    <x v="0"/>
    <x v="6"/>
    <x v="2"/>
  </r>
  <r>
    <n v="2018"/>
    <n v="2411273"/>
    <x v="1"/>
    <x v="1"/>
    <x v="1"/>
    <x v="1"/>
    <x v="4"/>
    <x v="4"/>
    <x v="2"/>
    <x v="4"/>
    <x v="2"/>
    <x v="6"/>
    <x v="3"/>
  </r>
  <r>
    <n v="2018"/>
    <n v="2829127"/>
    <x v="1"/>
    <x v="1"/>
    <x v="1"/>
    <x v="1"/>
    <x v="3"/>
    <x v="3"/>
    <x v="3"/>
    <x v="2"/>
    <x v="1"/>
    <x v="6"/>
    <x v="1"/>
  </r>
  <r>
    <n v="2019"/>
    <n v="2174305"/>
    <x v="1"/>
    <x v="3"/>
    <x v="1"/>
    <x v="1"/>
    <x v="4"/>
    <x v="3"/>
    <x v="3"/>
    <x v="2"/>
    <x v="3"/>
    <x v="6"/>
    <x v="2"/>
  </r>
  <r>
    <n v="2019"/>
    <n v="2497928"/>
    <x v="1"/>
    <x v="1"/>
    <x v="1"/>
    <x v="1"/>
    <x v="3"/>
    <x v="3"/>
    <x v="3"/>
    <x v="2"/>
    <x v="1"/>
    <x v="6"/>
    <x v="2"/>
  </r>
  <r>
    <n v="2019"/>
    <n v="2247968"/>
    <x v="1"/>
    <x v="4"/>
    <x v="1"/>
    <x v="1"/>
    <x v="3"/>
    <x v="3"/>
    <x v="3"/>
    <x v="4"/>
    <x v="2"/>
    <x v="6"/>
    <x v="2"/>
  </r>
  <r>
    <n v="2018"/>
    <n v="2327965"/>
    <x v="1"/>
    <x v="7"/>
    <x v="0"/>
    <x v="2"/>
    <x v="2"/>
    <x v="0"/>
    <x v="0"/>
    <x v="0"/>
    <x v="4"/>
    <x v="6"/>
    <x v="2"/>
  </r>
  <r>
    <n v="2018"/>
    <n v="2479422"/>
    <x v="1"/>
    <x v="7"/>
    <x v="3"/>
    <x v="2"/>
    <x v="3"/>
    <x v="3"/>
    <x v="0"/>
    <x v="4"/>
    <x v="3"/>
    <x v="6"/>
    <x v="3"/>
  </r>
  <r>
    <n v="2018"/>
    <n v="2917292"/>
    <x v="1"/>
    <x v="1"/>
    <x v="1"/>
    <x v="2"/>
    <x v="3"/>
    <x v="3"/>
    <x v="3"/>
    <x v="0"/>
    <x v="1"/>
    <x v="6"/>
    <x v="1"/>
  </r>
  <r>
    <n v="2018"/>
    <n v="2967316"/>
    <x v="1"/>
    <x v="1"/>
    <x v="1"/>
    <x v="2"/>
    <x v="0"/>
    <x v="0"/>
    <x v="3"/>
    <x v="0"/>
    <x v="1"/>
    <x v="6"/>
    <x v="2"/>
  </r>
  <r>
    <n v="2018"/>
    <n v="2057205"/>
    <x v="1"/>
    <x v="4"/>
    <x v="1"/>
    <x v="2"/>
    <x v="4"/>
    <x v="4"/>
    <x v="0"/>
    <x v="4"/>
    <x v="0"/>
    <x v="6"/>
    <x v="2"/>
  </r>
  <r>
    <n v="2018"/>
    <n v="2336268"/>
    <x v="1"/>
    <x v="4"/>
    <x v="1"/>
    <x v="2"/>
    <x v="3"/>
    <x v="0"/>
    <x v="0"/>
    <x v="0"/>
    <x v="0"/>
    <x v="6"/>
    <x v="1"/>
  </r>
  <r>
    <n v="2018"/>
    <n v="2619261"/>
    <x v="1"/>
    <x v="4"/>
    <x v="1"/>
    <x v="2"/>
    <x v="1"/>
    <x v="1"/>
    <x v="0"/>
    <x v="1"/>
    <x v="3"/>
    <x v="6"/>
    <x v="0"/>
  </r>
  <r>
    <n v="2019"/>
    <n v="2826832"/>
    <x v="1"/>
    <x v="3"/>
    <x v="1"/>
    <x v="2"/>
    <x v="4"/>
    <x v="4"/>
    <x v="2"/>
    <x v="4"/>
    <x v="3"/>
    <x v="6"/>
    <x v="1"/>
  </r>
  <r>
    <n v="2019"/>
    <n v="2175651"/>
    <x v="1"/>
    <x v="4"/>
    <x v="1"/>
    <x v="2"/>
    <x v="4"/>
    <x v="4"/>
    <x v="2"/>
    <x v="4"/>
    <x v="3"/>
    <x v="6"/>
    <x v="1"/>
  </r>
  <r>
    <n v="2019"/>
    <n v="2257957"/>
    <x v="1"/>
    <x v="4"/>
    <x v="1"/>
    <x v="2"/>
    <x v="2"/>
    <x v="2"/>
    <x v="4"/>
    <x v="3"/>
    <x v="1"/>
    <x v="6"/>
    <x v="2"/>
  </r>
  <r>
    <n v="2019"/>
    <n v="2393208"/>
    <x v="1"/>
    <x v="4"/>
    <x v="1"/>
    <x v="2"/>
    <x v="3"/>
    <x v="0"/>
    <x v="0"/>
    <x v="2"/>
    <x v="1"/>
    <x v="6"/>
    <x v="3"/>
  </r>
  <r>
    <n v="2019"/>
    <n v="2462093"/>
    <x v="1"/>
    <x v="4"/>
    <x v="1"/>
    <x v="2"/>
    <x v="3"/>
    <x v="3"/>
    <x v="3"/>
    <x v="0"/>
    <x v="1"/>
    <x v="6"/>
    <x v="1"/>
  </r>
  <r>
    <n v="2018"/>
    <n v="2896369"/>
    <x v="1"/>
    <x v="5"/>
    <x v="0"/>
    <x v="3"/>
    <x v="1"/>
    <x v="1"/>
    <x v="0"/>
    <x v="1"/>
    <x v="4"/>
    <x v="6"/>
    <x v="2"/>
  </r>
  <r>
    <n v="2018"/>
    <n v="2928241"/>
    <x v="1"/>
    <x v="5"/>
    <x v="3"/>
    <x v="3"/>
    <x v="1"/>
    <x v="1"/>
    <x v="1"/>
    <x v="1"/>
    <x v="4"/>
    <x v="6"/>
    <x v="1"/>
  </r>
  <r>
    <n v="2018"/>
    <n v="2475066"/>
    <x v="1"/>
    <x v="0"/>
    <x v="0"/>
    <x v="3"/>
    <x v="1"/>
    <x v="1"/>
    <x v="1"/>
    <x v="1"/>
    <x v="4"/>
    <x v="6"/>
    <x v="2"/>
  </r>
  <r>
    <n v="2018"/>
    <n v="2127476"/>
    <x v="1"/>
    <x v="3"/>
    <x v="1"/>
    <x v="3"/>
    <x v="2"/>
    <x v="2"/>
    <x v="4"/>
    <x v="0"/>
    <x v="0"/>
    <x v="6"/>
    <x v="0"/>
  </r>
  <r>
    <n v="2018"/>
    <n v="2488543"/>
    <x v="1"/>
    <x v="3"/>
    <x v="1"/>
    <x v="3"/>
    <x v="1"/>
    <x v="1"/>
    <x v="1"/>
    <x v="1"/>
    <x v="2"/>
    <x v="6"/>
    <x v="2"/>
  </r>
  <r>
    <n v="2018"/>
    <n v="2864895"/>
    <x v="1"/>
    <x v="1"/>
    <x v="1"/>
    <x v="3"/>
    <x v="2"/>
    <x v="3"/>
    <x v="4"/>
    <x v="2"/>
    <x v="1"/>
    <x v="6"/>
    <x v="1"/>
  </r>
  <r>
    <n v="2018"/>
    <n v="2036544"/>
    <x v="1"/>
    <x v="4"/>
    <x v="1"/>
    <x v="3"/>
    <x v="3"/>
    <x v="3"/>
    <x v="0"/>
    <x v="2"/>
    <x v="0"/>
    <x v="6"/>
    <x v="2"/>
  </r>
  <r>
    <n v="2018"/>
    <n v="2171074"/>
    <x v="1"/>
    <x v="4"/>
    <x v="1"/>
    <x v="3"/>
    <x v="2"/>
    <x v="2"/>
    <x v="4"/>
    <x v="3"/>
    <x v="1"/>
    <x v="6"/>
    <x v="2"/>
  </r>
  <r>
    <n v="2018"/>
    <n v="2493918"/>
    <x v="1"/>
    <x v="4"/>
    <x v="1"/>
    <x v="3"/>
    <x v="1"/>
    <x v="1"/>
    <x v="1"/>
    <x v="1"/>
    <x v="0"/>
    <x v="6"/>
    <x v="2"/>
  </r>
  <r>
    <n v="2018"/>
    <n v="2665064"/>
    <x v="1"/>
    <x v="4"/>
    <x v="1"/>
    <x v="3"/>
    <x v="2"/>
    <x v="1"/>
    <x v="4"/>
    <x v="3"/>
    <x v="0"/>
    <x v="6"/>
    <x v="2"/>
  </r>
  <r>
    <n v="2018"/>
    <n v="2771370"/>
    <x v="1"/>
    <x v="4"/>
    <x v="1"/>
    <x v="3"/>
    <x v="3"/>
    <x v="2"/>
    <x v="0"/>
    <x v="3"/>
    <x v="0"/>
    <x v="6"/>
    <x v="1"/>
  </r>
  <r>
    <n v="2019"/>
    <n v="2600371"/>
    <x v="1"/>
    <x v="4"/>
    <x v="1"/>
    <x v="3"/>
    <x v="2"/>
    <x v="0"/>
    <x v="3"/>
    <x v="2"/>
    <x v="2"/>
    <x v="6"/>
    <x v="2"/>
  </r>
  <r>
    <n v="2019"/>
    <n v="2690727"/>
    <x v="1"/>
    <x v="4"/>
    <x v="1"/>
    <x v="3"/>
    <x v="0"/>
    <x v="3"/>
    <x v="2"/>
    <x v="2"/>
    <x v="2"/>
    <x v="6"/>
    <x v="3"/>
  </r>
  <r>
    <n v="2019"/>
    <n v="2618852"/>
    <x v="1"/>
    <x v="3"/>
    <x v="1"/>
    <x v="4"/>
    <x v="2"/>
    <x v="2"/>
    <x v="4"/>
    <x v="0"/>
    <x v="1"/>
    <x v="6"/>
    <x v="3"/>
  </r>
  <r>
    <n v="2019"/>
    <n v="2882609"/>
    <x v="1"/>
    <x v="3"/>
    <x v="1"/>
    <x v="4"/>
    <x v="3"/>
    <x v="0"/>
    <x v="3"/>
    <x v="0"/>
    <x v="1"/>
    <x v="6"/>
    <x v="3"/>
  </r>
  <r>
    <n v="2019"/>
    <n v="2293253"/>
    <x v="1"/>
    <x v="4"/>
    <x v="1"/>
    <x v="4"/>
    <x v="4"/>
    <x v="4"/>
    <x v="2"/>
    <x v="4"/>
    <x v="2"/>
    <x v="6"/>
    <x v="2"/>
  </r>
  <r>
    <n v="2019"/>
    <n v="2296584"/>
    <x v="1"/>
    <x v="4"/>
    <x v="1"/>
    <x v="4"/>
    <x v="3"/>
    <x v="3"/>
    <x v="4"/>
    <x v="2"/>
    <x v="1"/>
    <x v="6"/>
    <x v="3"/>
  </r>
  <r>
    <n v="2018"/>
    <n v="2363976"/>
    <x v="1"/>
    <x v="5"/>
    <x v="2"/>
    <x v="0"/>
    <x v="2"/>
    <x v="2"/>
    <x v="4"/>
    <x v="3"/>
    <x v="0"/>
    <x v="3"/>
    <x v="5"/>
  </r>
  <r>
    <n v="2018"/>
    <n v="2993303"/>
    <x v="1"/>
    <x v="5"/>
    <x v="2"/>
    <x v="0"/>
    <x v="1"/>
    <x v="1"/>
    <x v="1"/>
    <x v="1"/>
    <x v="0"/>
    <x v="3"/>
    <x v="5"/>
  </r>
  <r>
    <n v="2018"/>
    <n v="2510278"/>
    <x v="1"/>
    <x v="6"/>
    <x v="0"/>
    <x v="0"/>
    <x v="1"/>
    <x v="2"/>
    <x v="3"/>
    <x v="1"/>
    <x v="1"/>
    <x v="3"/>
    <x v="0"/>
  </r>
  <r>
    <n v="2018"/>
    <n v="2038663"/>
    <x v="1"/>
    <x v="7"/>
    <x v="2"/>
    <x v="3"/>
    <x v="1"/>
    <x v="1"/>
    <x v="1"/>
    <x v="1"/>
    <x v="4"/>
    <x v="3"/>
    <x v="5"/>
  </r>
  <r>
    <n v="2018"/>
    <n v="2443247"/>
    <x v="1"/>
    <x v="5"/>
    <x v="3"/>
    <x v="1"/>
    <x v="1"/>
    <x v="1"/>
    <x v="0"/>
    <x v="0"/>
    <x v="3"/>
    <x v="4"/>
    <x v="0"/>
  </r>
  <r>
    <n v="2018"/>
    <n v="2944872"/>
    <x v="1"/>
    <x v="2"/>
    <x v="2"/>
    <x v="3"/>
    <x v="2"/>
    <x v="0"/>
    <x v="4"/>
    <x v="3"/>
    <x v="0"/>
    <x v="4"/>
    <x v="5"/>
  </r>
  <r>
    <n v="2018"/>
    <n v="2982573"/>
    <x v="1"/>
    <x v="2"/>
    <x v="2"/>
    <x v="3"/>
    <x v="2"/>
    <x v="1"/>
    <x v="1"/>
    <x v="3"/>
    <x v="4"/>
    <x v="4"/>
    <x v="5"/>
  </r>
  <r>
    <n v="2018"/>
    <n v="2328070"/>
    <x v="1"/>
    <x v="3"/>
    <x v="1"/>
    <x v="2"/>
    <x v="1"/>
    <x v="1"/>
    <x v="1"/>
    <x v="1"/>
    <x v="3"/>
    <x v="6"/>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33A36D-0EAF-4DA5-A4AF-2636F306EC33}" name="SSCount"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2:A23" firstHeaderRow="1" firstDataRow="1" firstDataCol="0" rowPageCount="3" colPageCount="1"/>
  <pivotFields count="12">
    <pivotField dataField="1" showAll="0"/>
    <pivotField showAll="0"/>
    <pivotField axis="axisPage" showAll="0">
      <items count="3">
        <item x="0"/>
        <item x="1"/>
        <item t="default"/>
      </items>
    </pivotField>
    <pivotField showAll="0"/>
    <pivotField axis="axisPage" multipleItemSelectionAllowed="1" showAll="0">
      <items count="5">
        <item x="0"/>
        <item x="1"/>
        <item x="2"/>
        <item x="3"/>
        <item t="default"/>
      </items>
    </pivotField>
    <pivotField axis="axisPage" multipleItemSelectionAllowed="1" showAll="0">
      <items count="5">
        <item x="0"/>
        <item x="1"/>
        <item x="2"/>
        <item x="3"/>
        <item t="default"/>
      </items>
    </pivotField>
    <pivotField numFmtId="9" showAll="0"/>
    <pivotField numFmtId="9" showAll="0"/>
    <pivotField numFmtId="2" showAll="0"/>
    <pivotField numFmtId="2" showAll="0"/>
    <pivotField numFmtId="2" showAll="0"/>
    <pivotField numFmtId="2" showAll="0"/>
  </pivotFields>
  <rowItems count="1">
    <i/>
  </rowItems>
  <colItems count="1">
    <i/>
  </colItems>
  <pageFields count="3">
    <pageField fld="2" hier="-1"/>
    <pageField fld="4" hier="-1"/>
    <pageField fld="5" hier="-1"/>
  </pageFields>
  <dataFields count="1">
    <dataField name="Count of ST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948116C-2E39-4F09-9729-5A56CEDD1C31}" name="PivotTable24"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31:B32" firstHeaderRow="1" firstDataRow="1" firstDataCol="0" rowPageCount="3" colPageCount="1"/>
  <pivotFields count="13">
    <pivotField showAll="0"/>
    <pivotField dataField="1" showAll="0"/>
    <pivotField axis="axisPage" showAll="0">
      <items count="3">
        <item x="0"/>
        <item x="1"/>
        <item t="default"/>
      </items>
    </pivotField>
    <pivotField axis="axisPage" showAll="0">
      <items count="10">
        <item x="8"/>
        <item x="5"/>
        <item x="2"/>
        <item x="6"/>
        <item x="7"/>
        <item x="0"/>
        <item x="3"/>
        <item x="1"/>
        <item x="4"/>
        <item t="default"/>
      </items>
    </pivotField>
    <pivotField axis="axisPage" multipleItemSelectionAllowed="1" showAll="0">
      <items count="5">
        <item x="0"/>
        <item x="1"/>
        <item x="2"/>
        <item x="3"/>
        <item t="default"/>
      </items>
    </pivotField>
    <pivotField showAll="0">
      <items count="6">
        <item x="0"/>
        <item x="1"/>
        <item x="2"/>
        <item x="3"/>
        <item x="4"/>
        <item t="default"/>
      </items>
    </pivotField>
    <pivotField showAll="0"/>
    <pivotField showAll="0"/>
    <pivotField showAll="0"/>
    <pivotField showAll="0">
      <items count="6">
        <item x="3"/>
        <item x="2"/>
        <item x="0"/>
        <item x="1"/>
        <item x="4"/>
        <item t="default"/>
      </items>
    </pivotField>
    <pivotField showAll="0">
      <items count="6">
        <item x="0"/>
        <item x="1"/>
        <item x="3"/>
        <item x="4"/>
        <item x="2"/>
        <item t="default"/>
      </items>
    </pivotField>
    <pivotField showAll="0"/>
    <pivotField showAll="0"/>
  </pivotFields>
  <rowItems count="1">
    <i/>
  </rowItems>
  <colItems count="1">
    <i/>
  </colItems>
  <pageFields count="3">
    <pageField fld="2" hier="-1"/>
    <pageField fld="3" hier="-1"/>
    <pageField fld="4" hier="-1"/>
  </pageFields>
  <dataFields count="1">
    <dataField name="Count of STID"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63EA88D-19B5-446D-811C-90F60E915234}" name="PivotTable19"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5:G7"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axis="axisCol" dataField="1" showAll="0">
      <items count="6">
        <item x="2"/>
        <item x="3"/>
        <item x="0"/>
        <item x="1"/>
        <item x="4"/>
        <item t="default"/>
      </items>
    </pivotField>
    <pivotField showAll="0"/>
    <pivotField showAll="0"/>
    <pivotField showAll="0"/>
    <pivotField showAll="0"/>
    <pivotField showAll="0"/>
    <pivotField showAll="0"/>
  </pivotFields>
  <rowItems count="1">
    <i/>
  </rowItems>
  <colFields count="1">
    <field x="6"/>
  </colFields>
  <colItems count="5">
    <i>
      <x/>
    </i>
    <i>
      <x v="1"/>
    </i>
    <i>
      <x v="2"/>
    </i>
    <i>
      <x v="3"/>
    </i>
    <i>
      <x v="4"/>
    </i>
  </colItems>
  <dataFields count="1">
    <dataField name="Count of I feel comfortable helping my child in math."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59D14FA-FFA7-4A08-89D5-44006797556E}" name="PivotTable21"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17:G19"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showAll="0"/>
    <pivotField showAll="0"/>
    <pivotField axis="axisCol" dataField="1" showAll="0">
      <items count="6">
        <item x="3"/>
        <item x="2"/>
        <item x="0"/>
        <item x="1"/>
        <item x="4"/>
        <item t="default"/>
      </items>
    </pivotField>
    <pivotField showAll="0"/>
    <pivotField showAll="0"/>
    <pivotField showAll="0"/>
  </pivotFields>
  <rowItems count="1">
    <i/>
  </rowItems>
  <colFields count="1">
    <field x="9"/>
  </colFields>
  <colItems count="5">
    <i>
      <x/>
    </i>
    <i>
      <x v="1"/>
    </i>
    <i>
      <x v="2"/>
    </i>
    <i>
      <x v="3"/>
    </i>
    <i>
      <x v="4"/>
    </i>
  </colItems>
  <dataFields count="1">
    <dataField name="Count of I feel I have the necessary materials to assist my child with his/her math homework."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5D6878C-C000-4E3F-AC76-FA747D930066}" name="PivotTable10"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21:E23"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showAll="0"/>
    <pivotField showAll="0"/>
    <pivotField showAll="0"/>
    <pivotField showAll="0"/>
    <pivotField axis="axisCol" dataField="1" showAll="0">
      <items count="3">
        <item x="1"/>
        <item x="0"/>
        <item t="default"/>
      </items>
    </pivotField>
    <pivotField numFmtId="2" showAll="0"/>
    <pivotField numFmtId="2" showAll="0"/>
  </pivotFields>
  <rowItems count="1">
    <i/>
  </rowItems>
  <colFields count="1">
    <field x="8"/>
  </colFields>
  <colItems count="2">
    <i>
      <x/>
    </i>
    <i>
      <x v="1"/>
    </i>
  </colItems>
  <dataFields count="1">
    <dataField name="Count of I intend to take concepts and resources from this professional development and implement them in my class(es)."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91DE4BD-AD25-4D5E-8F7C-CA9D60028EB9}" name="PivotTable5"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1:F3"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axis="axisCol" dataField="1" showAll="0">
      <items count="4">
        <item x="1"/>
        <item x="2"/>
        <item x="0"/>
        <item t="default"/>
      </items>
    </pivotField>
    <pivotField showAll="0"/>
    <pivotField showAll="0"/>
    <pivotField showAll="0"/>
    <pivotField showAll="0"/>
    <pivotField showAll="0"/>
    <pivotField numFmtId="2" showAll="0"/>
    <pivotField numFmtId="2" showAll="0"/>
  </pivotFields>
  <rowItems count="1">
    <i/>
  </rowItems>
  <colFields count="1">
    <field x="3"/>
  </colFields>
  <colItems count="3">
    <i>
      <x/>
    </i>
    <i>
      <x v="1"/>
    </i>
    <i>
      <x v="2"/>
    </i>
  </colItems>
  <dataFields count="1">
    <dataField name="Count of This overall program has met my expectations."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E37417F-49AF-4415-850C-0B6D62AF53D3}" name="PivotTable11"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C29:C30" firstHeaderRow="1" firstDataRow="1" firstDataCol="0" rowPageCount="2" colPageCount="1"/>
  <pivotFields count="11">
    <pivotField axis="axisPage" showAll="0">
      <items count="4">
        <item x="0"/>
        <item x="1"/>
        <item x="2"/>
        <item t="default"/>
      </items>
    </pivotField>
    <pivotField dataField="1" showAll="0"/>
    <pivotField axis="axisPage" showAll="0">
      <items count="5">
        <item x="0"/>
        <item x="3"/>
        <item x="1"/>
        <item x="2"/>
        <item t="default"/>
      </items>
    </pivotField>
    <pivotField showAll="0">
      <items count="4">
        <item x="1"/>
        <item x="2"/>
        <item x="0"/>
        <item t="default"/>
      </items>
    </pivotField>
    <pivotField showAll="0"/>
    <pivotField showAll="0"/>
    <pivotField showAll="0"/>
    <pivotField showAll="0"/>
    <pivotField showAll="0">
      <items count="3">
        <item x="1"/>
        <item x="0"/>
        <item t="default"/>
      </items>
    </pivotField>
    <pivotField numFmtId="2" showAll="0"/>
    <pivotField numFmtId="2" showAll="0"/>
  </pivotFields>
  <rowItems count="1">
    <i/>
  </rowItems>
  <colItems count="1">
    <i/>
  </colItems>
  <pageFields count="2">
    <pageField fld="0" hier="-1"/>
    <pageField fld="2" hier="-1"/>
  </pageFields>
  <dataFields count="1">
    <dataField name="Count of ID"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B64862F-B0FB-4060-AD35-AA46E34FCD1C}" name="PivotTable12" cacheId="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32:F35" firstHeaderRow="1" firstDataRow="2" firstDataCol="1"/>
  <pivotFields count="11">
    <pivotField axis="axisCol"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showAll="0"/>
    <pivotField showAll="0"/>
    <pivotField showAll="0"/>
    <pivotField showAll="0"/>
    <pivotField showAll="0">
      <items count="3">
        <item x="1"/>
        <item x="0"/>
        <item t="default"/>
      </items>
    </pivotField>
    <pivotField dataField="1" numFmtId="2" showAll="0">
      <items count="65">
        <item x="29"/>
        <item x="30"/>
        <item x="0"/>
        <item x="31"/>
        <item x="32"/>
        <item x="33"/>
        <item x="1"/>
        <item x="58"/>
        <item x="15"/>
        <item x="16"/>
        <item x="34"/>
        <item x="35"/>
        <item x="36"/>
        <item x="37"/>
        <item x="38"/>
        <item x="39"/>
        <item x="40"/>
        <item x="41"/>
        <item x="42"/>
        <item x="17"/>
        <item x="43"/>
        <item x="2"/>
        <item x="44"/>
        <item x="18"/>
        <item x="45"/>
        <item x="46"/>
        <item x="3"/>
        <item x="19"/>
        <item x="47"/>
        <item x="48"/>
        <item x="20"/>
        <item x="49"/>
        <item x="4"/>
        <item x="5"/>
        <item x="21"/>
        <item x="22"/>
        <item x="6"/>
        <item x="7"/>
        <item x="59"/>
        <item x="50"/>
        <item x="51"/>
        <item x="8"/>
        <item x="25"/>
        <item x="23"/>
        <item x="52"/>
        <item x="9"/>
        <item x="53"/>
        <item x="54"/>
        <item x="55"/>
        <item x="24"/>
        <item x="56"/>
        <item x="57"/>
        <item x="26"/>
        <item x="10"/>
        <item x="60"/>
        <item x="61"/>
        <item x="27"/>
        <item x="11"/>
        <item x="12"/>
        <item x="62"/>
        <item x="13"/>
        <item x="14"/>
        <item x="63"/>
        <item x="28"/>
        <item t="default"/>
      </items>
    </pivotField>
    <pivotField dataField="1" numFmtId="2" showAll="0">
      <items count="65">
        <item x="35"/>
        <item x="50"/>
        <item x="37"/>
        <item x="33"/>
        <item x="16"/>
        <item x="26"/>
        <item x="49"/>
        <item x="34"/>
        <item x="52"/>
        <item x="46"/>
        <item x="20"/>
        <item x="0"/>
        <item x="4"/>
        <item x="22"/>
        <item x="1"/>
        <item x="41"/>
        <item x="38"/>
        <item x="42"/>
        <item x="17"/>
        <item x="48"/>
        <item x="28"/>
        <item x="45"/>
        <item x="43"/>
        <item x="24"/>
        <item x="44"/>
        <item x="39"/>
        <item x="53"/>
        <item x="56"/>
        <item x="15"/>
        <item x="36"/>
        <item x="19"/>
        <item x="59"/>
        <item x="2"/>
        <item x="40"/>
        <item x="23"/>
        <item x="51"/>
        <item x="25"/>
        <item x="58"/>
        <item x="9"/>
        <item x="6"/>
        <item x="21"/>
        <item x="47"/>
        <item x="60"/>
        <item x="55"/>
        <item x="18"/>
        <item x="54"/>
        <item x="3"/>
        <item x="32"/>
        <item x="63"/>
        <item x="27"/>
        <item x="13"/>
        <item x="11"/>
        <item x="5"/>
        <item x="29"/>
        <item x="12"/>
        <item x="57"/>
        <item x="31"/>
        <item x="30"/>
        <item x="61"/>
        <item x="8"/>
        <item x="62"/>
        <item x="7"/>
        <item x="10"/>
        <item x="14"/>
        <item t="default"/>
      </items>
    </pivotField>
  </pivotFields>
  <rowFields count="1">
    <field x="-2"/>
  </rowFields>
  <rowItems count="2">
    <i>
      <x/>
    </i>
    <i i="1">
      <x v="1"/>
    </i>
  </rowItems>
  <colFields count="1">
    <field x="0"/>
  </colFields>
  <colItems count="3">
    <i>
      <x/>
    </i>
    <i>
      <x v="1"/>
    </i>
    <i>
      <x v="2"/>
    </i>
  </colItems>
  <dataFields count="2">
    <dataField name="Average of LMT Pre" fld="9" subtotal="average" baseField="0" baseItem="0"/>
    <dataField name="Average of LMT Post" fld="1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E24B48C-6754-4C20-9AA1-621DC6324D67}" name="PivotTable6"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5:F7"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axis="axisCol" dataField="1" showAll="0">
      <items count="4">
        <item x="1"/>
        <item x="2"/>
        <item x="0"/>
        <item t="default"/>
      </items>
    </pivotField>
    <pivotField showAll="0"/>
    <pivotField showAll="0"/>
    <pivotField showAll="0"/>
    <pivotField showAll="0"/>
    <pivotField numFmtId="2" showAll="0"/>
    <pivotField numFmtId="2" showAll="0"/>
  </pivotFields>
  <rowItems count="1">
    <i/>
  </rowItems>
  <colFields count="1">
    <field x="4"/>
  </colFields>
  <colItems count="3">
    <i>
      <x/>
    </i>
    <i>
      <x v="1"/>
    </i>
    <i>
      <x v="2"/>
    </i>
  </colItems>
  <dataFields count="1">
    <dataField name="Count of If given the choice, I would do this all over again."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D93CA84-3F5D-4F08-9CC8-0E3A8397FDB2}" name="PivotTable9"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17:E19"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showAll="0"/>
    <pivotField showAll="0"/>
    <pivotField showAll="0"/>
    <pivotField axis="axisCol" dataField="1" showAll="0">
      <items count="3">
        <item x="1"/>
        <item x="0"/>
        <item t="default"/>
      </items>
    </pivotField>
    <pivotField showAll="0"/>
    <pivotField numFmtId="2" showAll="0"/>
    <pivotField numFmtId="2" showAll="0"/>
  </pivotFields>
  <rowItems count="1">
    <i/>
  </rowItems>
  <colFields count="1">
    <field x="7"/>
  </colFields>
  <colItems count="2">
    <i>
      <x/>
    </i>
    <i>
      <x v="1"/>
    </i>
  </colItems>
  <dataFields count="1">
    <dataField name="Count of My involvement with this professional development will improve my students performance in math."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BFFF92D-AD7A-4638-B291-EDEE4B24BCF6}" name="PivotTable8"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13:E15"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showAll="0"/>
    <pivotField showAll="0"/>
    <pivotField axis="axisCol" dataField="1" showAll="0">
      <items count="3">
        <item x="0"/>
        <item x="1"/>
        <item t="default"/>
      </items>
    </pivotField>
    <pivotField showAll="0"/>
    <pivotField showAll="0"/>
    <pivotField numFmtId="2" showAll="0"/>
    <pivotField numFmtId="2" showAll="0"/>
  </pivotFields>
  <rowItems count="1">
    <i/>
  </rowItems>
  <colFields count="1">
    <field x="6"/>
  </colFields>
  <colItems count="2">
    <i>
      <x/>
    </i>
    <i>
      <x v="1"/>
    </i>
  </colItems>
  <dataFields count="1">
    <dataField name="Count of I am confident that I will be able to integrate these program concepts into my classroom."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A4BCE5-D18E-4B98-B2B8-57C3F9BB97B5}" name="SSScores" cacheId="3"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I1:O333" firstHeaderRow="0" firstDataRow="1" firstDataCol="1"/>
  <pivotFields count="12">
    <pivotField axis="axisRow" showAll="0">
      <items count="333">
        <item x="296"/>
        <item x="62"/>
        <item x="124"/>
        <item x="159"/>
        <item x="114"/>
        <item x="163"/>
        <item x="127"/>
        <item x="270"/>
        <item x="266"/>
        <item x="306"/>
        <item x="170"/>
        <item x="30"/>
        <item x="10"/>
        <item x="142"/>
        <item x="198"/>
        <item x="109"/>
        <item x="244"/>
        <item x="98"/>
        <item x="161"/>
        <item x="67"/>
        <item x="275"/>
        <item x="103"/>
        <item x="254"/>
        <item x="297"/>
        <item x="231"/>
        <item x="36"/>
        <item x="107"/>
        <item x="74"/>
        <item x="15"/>
        <item x="149"/>
        <item x="169"/>
        <item x="120"/>
        <item x="200"/>
        <item x="105"/>
        <item x="125"/>
        <item x="154"/>
        <item x="140"/>
        <item x="96"/>
        <item x="60"/>
        <item x="323"/>
        <item x="99"/>
        <item x="314"/>
        <item x="16"/>
        <item x="319"/>
        <item x="204"/>
        <item x="55"/>
        <item x="24"/>
        <item x="128"/>
        <item x="302"/>
        <item x="191"/>
        <item x="292"/>
        <item x="92"/>
        <item x="53"/>
        <item x="175"/>
        <item x="58"/>
        <item x="331"/>
        <item x="81"/>
        <item x="156"/>
        <item x="82"/>
        <item x="212"/>
        <item x="6"/>
        <item x="300"/>
        <item x="223"/>
        <item x="52"/>
        <item x="229"/>
        <item x="155"/>
        <item x="329"/>
        <item x="209"/>
        <item x="172"/>
        <item x="208"/>
        <item x="133"/>
        <item x="43"/>
        <item x="271"/>
        <item x="90"/>
        <item x="72"/>
        <item x="110"/>
        <item x="79"/>
        <item x="38"/>
        <item x="12"/>
        <item x="93"/>
        <item x="1"/>
        <item x="268"/>
        <item x="243"/>
        <item x="251"/>
        <item x="34"/>
        <item x="63"/>
        <item x="322"/>
        <item x="206"/>
        <item x="126"/>
        <item x="19"/>
        <item x="132"/>
        <item x="164"/>
        <item x="116"/>
        <item x="33"/>
        <item x="264"/>
        <item x="46"/>
        <item x="152"/>
        <item x="287"/>
        <item x="94"/>
        <item x="44"/>
        <item x="28"/>
        <item x="11"/>
        <item x="238"/>
        <item x="57"/>
        <item x="117"/>
        <item x="69"/>
        <item x="70"/>
        <item x="61"/>
        <item x="205"/>
        <item x="3"/>
        <item x="42"/>
        <item x="29"/>
        <item x="255"/>
        <item x="325"/>
        <item x="97"/>
        <item x="248"/>
        <item x="193"/>
        <item x="281"/>
        <item x="261"/>
        <item x="100"/>
        <item x="37"/>
        <item x="35"/>
        <item x="299"/>
        <item x="137"/>
        <item x="59"/>
        <item x="199"/>
        <item x="186"/>
        <item x="160"/>
        <item x="222"/>
        <item x="289"/>
        <item x="76"/>
        <item x="144"/>
        <item x="249"/>
        <item x="146"/>
        <item x="230"/>
        <item x="192"/>
        <item x="136"/>
        <item x="181"/>
        <item x="315"/>
        <item x="276"/>
        <item x="327"/>
        <item x="195"/>
        <item x="234"/>
        <item x="277"/>
        <item x="180"/>
        <item x="298"/>
        <item x="111"/>
        <item x="14"/>
        <item x="263"/>
        <item x="8"/>
        <item x="295"/>
        <item x="64"/>
        <item x="2"/>
        <item x="239"/>
        <item x="5"/>
        <item x="282"/>
        <item x="259"/>
        <item x="39"/>
        <item x="25"/>
        <item x="182"/>
        <item x="272"/>
        <item x="131"/>
        <item x="177"/>
        <item x="227"/>
        <item x="7"/>
        <item x="241"/>
        <item x="286"/>
        <item x="135"/>
        <item x="51"/>
        <item x="210"/>
        <item x="291"/>
        <item x="262"/>
        <item x="123"/>
        <item x="308"/>
        <item x="313"/>
        <item x="88"/>
        <item x="153"/>
        <item x="305"/>
        <item x="130"/>
        <item x="265"/>
        <item x="311"/>
        <item x="330"/>
        <item x="288"/>
        <item x="86"/>
        <item x="285"/>
        <item x="40"/>
        <item x="196"/>
        <item x="290"/>
        <item x="183"/>
        <item x="73"/>
        <item x="307"/>
        <item x="293"/>
        <item x="158"/>
        <item x="17"/>
        <item x="0"/>
        <item x="220"/>
        <item x="188"/>
        <item x="147"/>
        <item x="18"/>
        <item x="328"/>
        <item x="118"/>
        <item x="184"/>
        <item x="134"/>
        <item x="84"/>
        <item x="168"/>
        <item x="113"/>
        <item x="66"/>
        <item x="221"/>
        <item x="207"/>
        <item x="189"/>
        <item x="138"/>
        <item x="83"/>
        <item x="176"/>
        <item x="9"/>
        <item x="236"/>
        <item x="252"/>
        <item x="119"/>
        <item x="4"/>
        <item x="56"/>
        <item x="108"/>
        <item x="197"/>
        <item x="218"/>
        <item x="226"/>
        <item x="301"/>
        <item x="294"/>
        <item x="87"/>
        <item x="310"/>
        <item x="102"/>
        <item x="242"/>
        <item x="219"/>
        <item x="80"/>
        <item x="106"/>
        <item x="316"/>
        <item x="112"/>
        <item x="157"/>
        <item x="23"/>
        <item x="77"/>
        <item x="318"/>
        <item x="283"/>
        <item x="215"/>
        <item x="95"/>
        <item x="54"/>
        <item x="26"/>
        <item x="71"/>
        <item x="284"/>
        <item x="267"/>
        <item x="139"/>
        <item x="211"/>
        <item x="237"/>
        <item x="91"/>
        <item x="233"/>
        <item x="162"/>
        <item x="85"/>
        <item x="257"/>
        <item x="104"/>
        <item x="50"/>
        <item x="240"/>
        <item x="260"/>
        <item x="304"/>
        <item x="48"/>
        <item x="228"/>
        <item x="247"/>
        <item x="225"/>
        <item x="151"/>
        <item x="326"/>
        <item x="129"/>
        <item x="253"/>
        <item x="245"/>
        <item x="217"/>
        <item x="178"/>
        <item x="145"/>
        <item x="256"/>
        <item x="167"/>
        <item x="279"/>
        <item x="166"/>
        <item x="171"/>
        <item x="321"/>
        <item x="213"/>
        <item x="47"/>
        <item x="49"/>
        <item x="246"/>
        <item x="78"/>
        <item x="27"/>
        <item x="141"/>
        <item x="274"/>
        <item x="273"/>
        <item x="173"/>
        <item x="187"/>
        <item x="13"/>
        <item x="317"/>
        <item x="250"/>
        <item x="216"/>
        <item x="22"/>
        <item x="232"/>
        <item x="68"/>
        <item x="194"/>
        <item x="31"/>
        <item x="143"/>
        <item x="121"/>
        <item x="235"/>
        <item x="115"/>
        <item x="303"/>
        <item x="224"/>
        <item x="32"/>
        <item x="75"/>
        <item x="324"/>
        <item x="309"/>
        <item x="190"/>
        <item x="65"/>
        <item x="312"/>
        <item x="21"/>
        <item x="165"/>
        <item x="185"/>
        <item x="214"/>
        <item x="20"/>
        <item x="280"/>
        <item x="202"/>
        <item x="41"/>
        <item x="179"/>
        <item x="150"/>
        <item x="203"/>
        <item x="89"/>
        <item x="148"/>
        <item x="320"/>
        <item x="278"/>
        <item x="174"/>
        <item x="122"/>
        <item x="258"/>
        <item x="101"/>
        <item x="45"/>
        <item x="201"/>
        <item x="269"/>
        <item t="default"/>
      </items>
    </pivotField>
    <pivotField showAll="0"/>
    <pivotField showAll="0">
      <items count="3">
        <item x="0"/>
        <item x="1"/>
        <item t="default"/>
      </items>
    </pivotField>
    <pivotField showAll="0"/>
    <pivotField showAll="0">
      <items count="5">
        <item x="0"/>
        <item x="1"/>
        <item x="2"/>
        <item x="3"/>
        <item t="default"/>
      </items>
    </pivotField>
    <pivotField showAll="0">
      <items count="5">
        <item x="0"/>
        <item x="1"/>
        <item x="2"/>
        <item x="3"/>
        <item t="default"/>
      </items>
    </pivotField>
    <pivotField dataField="1" numFmtId="9" showAll="0"/>
    <pivotField dataField="1" numFmtId="9" showAll="0"/>
    <pivotField dataField="1" numFmtId="2" showAll="0"/>
    <pivotField dataField="1" numFmtId="2" showAll="0"/>
    <pivotField dataField="1" numFmtId="2" showAll="0"/>
    <pivotField dataField="1" numFmtId="2" showAll="0"/>
  </pivotFields>
  <rowFields count="1">
    <field x="0"/>
  </rowFields>
  <rowItems count="3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rowItems>
  <colFields count="1">
    <field x="-2"/>
  </colFields>
  <colItems count="6">
    <i>
      <x/>
    </i>
    <i i="1">
      <x v="1"/>
    </i>
    <i i="2">
      <x v="2"/>
    </i>
    <i i="3">
      <x v="3"/>
    </i>
    <i i="4">
      <x v="4"/>
    </i>
    <i i="5">
      <x v="5"/>
    </i>
  </colItems>
  <dataFields count="6">
    <dataField name="Sum of Content Pre" fld="6" baseField="0" baseItem="0"/>
    <dataField name="Sum of Content Post" fld="7" baseField="0" baseItem="0"/>
    <dataField name="Sum of Growth Midset Pre" fld="8" baseField="0" baseItem="0"/>
    <dataField name="Sum of Growth Midset Post" fld="9" baseField="0" baseItem="0"/>
    <dataField name="Sum of Efficacy Pre" fld="10" baseField="0" baseItem="0"/>
    <dataField name="Sum of Efficacy Post"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D9E53DE-9EE4-4298-B81E-E0C079FE5BE2}" name="PivotTable7"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C9:F11" firstHeaderRow="1" firstDataRow="2" firstDataCol="1"/>
  <pivotFields count="11">
    <pivotField showAll="0">
      <items count="4">
        <item x="0"/>
        <item x="1"/>
        <item x="2"/>
        <item t="default"/>
      </items>
    </pivotField>
    <pivotField showAll="0"/>
    <pivotField showAll="0">
      <items count="5">
        <item x="0"/>
        <item x="3"/>
        <item x="1"/>
        <item x="2"/>
        <item t="default"/>
      </items>
    </pivotField>
    <pivotField showAll="0">
      <items count="4">
        <item x="1"/>
        <item x="2"/>
        <item x="0"/>
        <item t="default"/>
      </items>
    </pivotField>
    <pivotField showAll="0"/>
    <pivotField axis="axisCol" dataField="1" showAll="0">
      <items count="4">
        <item x="1"/>
        <item x="2"/>
        <item x="0"/>
        <item t="default"/>
      </items>
    </pivotField>
    <pivotField showAll="0"/>
    <pivotField showAll="0"/>
    <pivotField showAll="0"/>
    <pivotField numFmtId="2" showAll="0"/>
    <pivotField numFmtId="2" showAll="0"/>
  </pivotFields>
  <rowItems count="1">
    <i/>
  </rowItems>
  <colFields count="1">
    <field x="5"/>
  </colFields>
  <colItems count="3">
    <i>
      <x/>
    </i>
    <i>
      <x v="1"/>
    </i>
    <i>
      <x v="2"/>
    </i>
  </colItems>
  <dataFields count="1">
    <dataField name="Count of I would recommend this program to other teachers."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529F01E-0D74-493E-A1A1-FF36DF2B1E38}" name="PivotTable28"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8:D42" firstHeaderRow="0" firstDataRow="1" firstDataCol="1"/>
  <pivotFields count="12">
    <pivotField showAll="0"/>
    <pivotField axis="axisRow" showAll="0">
      <items count="4">
        <item x="0"/>
        <item x="1"/>
        <item x="2"/>
        <item t="default"/>
      </items>
    </pivotField>
    <pivotField showAll="0">
      <items count="3">
        <item x="0"/>
        <item x="1"/>
        <item t="default"/>
      </items>
    </pivotField>
    <pivotField showAll="0"/>
    <pivotField multipleItemSelectionAllowed="1" showAll="0">
      <items count="5">
        <item x="0"/>
        <item x="1"/>
        <item x="2"/>
        <item x="3"/>
        <item t="default"/>
      </items>
    </pivotField>
    <pivotField multipleItemSelectionAllowed="1" showAll="0">
      <items count="5">
        <item x="0"/>
        <item x="1"/>
        <item x="2"/>
        <item x="3"/>
        <item t="default"/>
      </items>
    </pivotField>
    <pivotField numFmtId="9" showAll="0"/>
    <pivotField dataField="1" numFmtId="9" showAll="0"/>
    <pivotField numFmtId="2" showAll="0"/>
    <pivotField dataField="1" numFmtId="2" showAll="0"/>
    <pivotField numFmtId="2" showAll="0"/>
    <pivotField dataField="1" numFmtId="2" showAll="0"/>
  </pivotFields>
  <rowFields count="1">
    <field x="1"/>
  </rowFields>
  <rowItems count="4">
    <i>
      <x/>
    </i>
    <i>
      <x v="1"/>
    </i>
    <i>
      <x v="2"/>
    </i>
    <i t="grand">
      <x/>
    </i>
  </rowItems>
  <colFields count="1">
    <field x="-2"/>
  </colFields>
  <colItems count="3">
    <i>
      <x/>
    </i>
    <i i="1">
      <x v="1"/>
    </i>
    <i i="2">
      <x v="2"/>
    </i>
  </colItems>
  <dataFields count="3">
    <dataField name="Average of Content Post" fld="7" subtotal="average" baseField="0" baseItem="0" numFmtId="9"/>
    <dataField name="Average of Growth Midset Post" fld="9" subtotal="average" baseField="0" baseItem="0" numFmtId="2"/>
    <dataField name="Average of Efficacy Post" fld="11" subtotal="average" baseField="0" baseItem="0" numFmtId="2"/>
  </dataFields>
  <formats count="2">
    <format dxfId="17">
      <pivotArea outline="0" collapsedLevelsAreSubtotals="1" fieldPosition="0">
        <references count="1">
          <reference field="4294967294" count="1" selected="0">
            <x v="0"/>
          </reference>
        </references>
      </pivotArea>
    </format>
    <format dxfId="16">
      <pivotArea outline="0" collapsedLevelsAreSubtotals="1" fieldPosition="0">
        <references count="1">
          <reference field="4294967294" count="2" selected="0">
            <x v="1"/>
            <x v="2"/>
          </reference>
        </references>
      </pivotArea>
    </format>
  </formats>
  <chartFormats count="3">
    <chartFormat chart="2" format="6"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2"/>
          </reference>
        </references>
      </pivotArea>
    </chartFormat>
    <chartFormat chart="2"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2C3D603-CF6F-4D65-A90B-98F72F715A7D}" name="PivotTable23"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21:G23"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showAll="0"/>
    <pivotField showAll="0"/>
    <pivotField showAll="0">
      <items count="6">
        <item x="3"/>
        <item x="2"/>
        <item x="0"/>
        <item x="1"/>
        <item x="4"/>
        <item t="default"/>
      </items>
    </pivotField>
    <pivotField axis="axisCol" dataField="1" showAll="0">
      <items count="6">
        <item x="0"/>
        <item x="1"/>
        <item x="3"/>
        <item x="4"/>
        <item x="2"/>
        <item t="default"/>
      </items>
    </pivotField>
    <pivotField showAll="0"/>
    <pivotField showAll="0"/>
  </pivotFields>
  <rowItems count="1">
    <i/>
  </rowItems>
  <colFields count="1">
    <field x="10"/>
  </colFields>
  <colItems count="5">
    <i>
      <x/>
    </i>
    <i>
      <x v="1"/>
    </i>
    <i>
      <x v="2"/>
    </i>
    <i>
      <x v="3"/>
    </i>
    <i>
      <x v="4"/>
    </i>
  </colItems>
  <dataFields count="1">
    <dataField name="Count of I feel there is sufficient communication about math between my child's teachers and home."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ED9283-AC39-4C2D-B8D5-2123E3913C8E}" name="PivotTable18"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1:G3"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axis="axisCol" dataField="1" showAll="0">
      <items count="6">
        <item x="0"/>
        <item x="1"/>
        <item x="2"/>
        <item x="3"/>
        <item x="4"/>
        <item t="default"/>
      </items>
    </pivotField>
    <pivotField showAll="0"/>
    <pivotField showAll="0"/>
    <pivotField showAll="0"/>
    <pivotField showAll="0"/>
    <pivotField showAll="0"/>
    <pivotField showAll="0"/>
    <pivotField showAll="0"/>
  </pivotFields>
  <rowItems count="1">
    <i/>
  </rowItems>
  <colFields count="1">
    <field x="5"/>
  </colFields>
  <colItems count="5">
    <i>
      <x/>
    </i>
    <i>
      <x v="1"/>
    </i>
    <i>
      <x v="2"/>
    </i>
    <i>
      <x v="3"/>
    </i>
    <i>
      <x v="4"/>
    </i>
  </colItems>
  <dataFields count="1">
    <dataField name="Count of My child feels successful in math."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39DA84B-A326-471C-8CDE-9989E956B218}" name="PivotTable22"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13:G15"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showAll="0"/>
    <pivotField axis="axisCol" dataField="1" showAll="0">
      <items count="6">
        <item x="4"/>
        <item x="3"/>
        <item x="0"/>
        <item x="1"/>
        <item x="2"/>
        <item t="default"/>
      </items>
    </pivotField>
    <pivotField showAll="0"/>
    <pivotField showAll="0"/>
    <pivotField showAll="0"/>
    <pivotField showAll="0"/>
  </pivotFields>
  <rowItems count="1">
    <i/>
  </rowItems>
  <colFields count="1">
    <field x="8"/>
  </colFields>
  <colItems count="5">
    <i>
      <x/>
    </i>
    <i>
      <x v="1"/>
    </i>
    <i>
      <x v="2"/>
    </i>
    <i>
      <x v="3"/>
    </i>
    <i>
      <x v="4"/>
    </i>
  </colItems>
  <dataFields count="1">
    <dataField name="Count of I understand my district's math curriculum."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9732773-6812-4A98-8A77-72B4DB9E3CFD}" name="PivotTable1"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34:I36"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showAll="0"/>
    <pivotField showAll="0"/>
    <pivotField showAll="0">
      <items count="6">
        <item x="3"/>
        <item x="2"/>
        <item x="0"/>
        <item x="1"/>
        <item x="4"/>
        <item t="default"/>
      </items>
    </pivotField>
    <pivotField showAll="0">
      <items count="6">
        <item x="0"/>
        <item x="1"/>
        <item x="3"/>
        <item x="4"/>
        <item x="2"/>
        <item t="default"/>
      </items>
    </pivotField>
    <pivotField axis="axisCol" dataField="1" showAll="0">
      <items count="8">
        <item x="6"/>
        <item x="3"/>
        <item x="0"/>
        <item x="4"/>
        <item x="5"/>
        <item x="1"/>
        <item x="2"/>
        <item t="default"/>
      </items>
    </pivotField>
    <pivotField showAll="0"/>
  </pivotFields>
  <rowItems count="1">
    <i/>
  </rowItems>
  <colFields count="1">
    <field x="11"/>
  </colFields>
  <colItems count="7">
    <i>
      <x/>
    </i>
    <i>
      <x v="1"/>
    </i>
    <i>
      <x v="2"/>
    </i>
    <i>
      <x v="3"/>
    </i>
    <i>
      <x v="4"/>
    </i>
    <i>
      <x v="5"/>
    </i>
    <i>
      <x v="6"/>
    </i>
  </colItems>
  <dataFields count="1">
    <dataField name="Count of On average, how much time does your child spend on ALL homework on most school nights?"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BBB6F67-8516-40B9-B84F-E374E5B268BA}" name="PivotTable20"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9:G11"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axis="axisCol" dataField="1" showAll="0">
      <items count="6">
        <item x="2"/>
        <item x="3"/>
        <item x="0"/>
        <item x="1"/>
        <item x="4"/>
        <item t="default"/>
      </items>
    </pivotField>
    <pivotField showAll="0"/>
    <pivotField showAll="0"/>
    <pivotField showAll="0"/>
    <pivotField showAll="0"/>
    <pivotField showAll="0"/>
  </pivotFields>
  <rowItems count="1">
    <i/>
  </rowItems>
  <colFields count="1">
    <field x="7"/>
  </colFields>
  <colItems count="5">
    <i>
      <x/>
    </i>
    <i>
      <x v="1"/>
    </i>
    <i>
      <x v="2"/>
    </i>
    <i>
      <x v="3"/>
    </i>
    <i>
      <x v="4"/>
    </i>
  </colItems>
  <dataFields count="1">
    <dataField name="Count of I understand the math content in my child's class."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23C5248-5D89-451B-AFC4-E5BBD359851B}" name="PivotTable2" cacheId="5"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38:H40" firstHeaderRow="1" firstDataRow="2" firstDataCol="1"/>
  <pivotFields count="13">
    <pivotField showAll="0"/>
    <pivotField showAll="0"/>
    <pivotField showAll="0">
      <items count="3">
        <item x="0"/>
        <item x="1"/>
        <item t="default"/>
      </items>
    </pivotField>
    <pivotField showAll="0">
      <items count="10">
        <item x="8"/>
        <item x="5"/>
        <item x="2"/>
        <item x="6"/>
        <item x="7"/>
        <item x="0"/>
        <item x="3"/>
        <item x="1"/>
        <item x="4"/>
        <item t="default"/>
      </items>
    </pivotField>
    <pivotField showAll="0">
      <items count="5">
        <item x="0"/>
        <item x="1"/>
        <item x="2"/>
        <item x="3"/>
        <item t="default"/>
      </items>
    </pivotField>
    <pivotField showAll="0">
      <items count="6">
        <item x="0"/>
        <item x="1"/>
        <item x="2"/>
        <item x="3"/>
        <item x="4"/>
        <item t="default"/>
      </items>
    </pivotField>
    <pivotField showAll="0"/>
    <pivotField showAll="0"/>
    <pivotField showAll="0"/>
    <pivotField showAll="0">
      <items count="6">
        <item x="3"/>
        <item x="2"/>
        <item x="0"/>
        <item x="1"/>
        <item x="4"/>
        <item t="default"/>
      </items>
    </pivotField>
    <pivotField showAll="0">
      <items count="6">
        <item x="0"/>
        <item x="1"/>
        <item x="3"/>
        <item x="4"/>
        <item x="2"/>
        <item t="default"/>
      </items>
    </pivotField>
    <pivotField showAll="0">
      <items count="8">
        <item x="6"/>
        <item x="3"/>
        <item x="0"/>
        <item x="4"/>
        <item x="5"/>
        <item x="1"/>
        <item x="2"/>
        <item t="default"/>
      </items>
    </pivotField>
    <pivotField axis="axisCol" dataField="1" showAll="0">
      <items count="7">
        <item x="1"/>
        <item x="5"/>
        <item x="3"/>
        <item x="0"/>
        <item x="2"/>
        <item x="4"/>
        <item t="default"/>
      </items>
    </pivotField>
  </pivotFields>
  <rowItems count="1">
    <i/>
  </rowItems>
  <colFields count="1">
    <field x="12"/>
  </colFields>
  <colItems count="6">
    <i>
      <x/>
    </i>
    <i>
      <x v="1"/>
    </i>
    <i>
      <x v="2"/>
    </i>
    <i>
      <x v="3"/>
    </i>
    <i>
      <x v="4"/>
    </i>
    <i>
      <x v="5"/>
    </i>
  </colItems>
  <dataFields count="1">
    <dataField name="Count of On average, how much time does your child spend on MATH homework on most school nights?"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ity" xr10:uid="{7208BA97-04C3-4B64-ACE2-FBF9C33D5FC9}" sourceName="Ethnicity">
  <pivotTables>
    <pivotTable tabId="16" name="SSScores"/>
    <pivotTable tabId="16" name="SSCount"/>
    <pivotTable tabId="16" name="PivotTable28"/>
  </pivotTables>
  <data>
    <tabular pivotCacheId="701651935">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 xr10:uid="{98278AC6-D94B-4212-986B-BC02976C9458}" sourceName="School">
  <pivotTables>
    <pivotTable tabId="16" name="SSScores"/>
    <pivotTable tabId="16" name="SSCount"/>
    <pivotTable tabId="16" name="PivotTable28"/>
  </pivotTables>
  <data>
    <tabular pivotCacheId="701651935">
      <items count="4">
        <i x="0" s="1"/>
        <i x="1" s="1"/>
        <i x="2"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ade" xr10:uid="{A0EE6CBB-8988-4EB5-9B39-22C1EE91210C}" sourceName="Grade">
  <pivotTables>
    <pivotTable tabId="16" name="SSScores"/>
    <pivotTable tabId="16" name="SSCount"/>
    <pivotTable tabId="16" name="PivotTable28"/>
  </pivotTables>
  <data>
    <tabular pivotCacheId="701651935">
      <items count="4">
        <i x="0" s="1"/>
        <i x="1" s="1"/>
        <i x="2"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CEC2D2A-9C56-498F-83AA-DEDCF33106A0}" sourceName="Year">
  <pivotTables>
    <pivotTable tabId="18" name="PivotTable5"/>
    <pivotTable tabId="18" name="PivotTable6"/>
    <pivotTable tabId="18" name="PivotTable7"/>
    <pivotTable tabId="18" name="PivotTable8"/>
    <pivotTable tabId="18" name="PivotTable9"/>
    <pivotTable tabId="18" name="PivotTable10"/>
    <pivotTable tabId="18" name="PivotTable11"/>
    <pivotTable tabId="18" name="PivotTable12"/>
  </pivotTables>
  <data>
    <tabular pivotCacheId="1746457588">
      <items count="3">
        <i x="0"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thnicity1" xr10:uid="{3E3DB12C-920E-42E4-9EEF-A98E466EADB9}" sourceName="Ethnicity">
  <pivotTables>
    <pivotTable tabId="19" name="PivotTable18"/>
    <pivotTable tabId="19" name="PivotTable19"/>
    <pivotTable tabId="19" name="PivotTable20"/>
    <pivotTable tabId="19" name="PivotTable21"/>
    <pivotTable tabId="19" name="PivotTable22"/>
    <pivotTable tabId="19" name="PivotTable23"/>
    <pivotTable tabId="19" name="PivotTable24"/>
    <pivotTable tabId="19" name="PivotTable1"/>
    <pivotTable tabId="19" name="PivotTable2"/>
  </pivotTables>
  <data>
    <tabular pivotCacheId="686114985">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L" xr10:uid="{21A0700C-5186-46C8-9CF3-1025BDD020DF}" sourceName="GL">
  <pivotTables>
    <pivotTable tabId="19" name="PivotTable18"/>
    <pivotTable tabId="19" name="PivotTable19"/>
    <pivotTable tabId="19" name="PivotTable20"/>
    <pivotTable tabId="19" name="PivotTable21"/>
    <pivotTable tabId="19" name="PivotTable22"/>
    <pivotTable tabId="19" name="PivotTable23"/>
    <pivotTable tabId="19" name="PivotTable24"/>
    <pivotTable tabId="19" name="PivotTable1"/>
    <pivotTable tabId="19" name="PivotTable2"/>
  </pivotTables>
  <data>
    <tabular pivotCacheId="686114985">
      <items count="9">
        <i x="8" s="1"/>
        <i x="5" s="1"/>
        <i x="2" s="1"/>
        <i x="6" s="1"/>
        <i x="7" s="1"/>
        <i x="0" s="1"/>
        <i x="3" s="1"/>
        <i x="1" s="1"/>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2" xr10:uid="{C1763399-3213-465F-9698-3BDC2E8B8703}" sourceName="School">
  <pivotTables>
    <pivotTable tabId="19" name="PivotTable18"/>
    <pivotTable tabId="19" name="PivotTable19"/>
    <pivotTable tabId="19" name="PivotTable20"/>
    <pivotTable tabId="19" name="PivotTable21"/>
    <pivotTable tabId="19" name="PivotTable22"/>
    <pivotTable tabId="19" name="PivotTable23"/>
    <pivotTable tabId="19" name="PivotTable24"/>
    <pivotTable tabId="19" name="PivotTable1"/>
    <pivotTable tabId="19" name="PivotTable2"/>
  </pivotTables>
  <data>
    <tabular pivotCacheId="686114985">
      <items count="4">
        <i x="0" s="1"/>
        <i x="1" s="1"/>
        <i x="2" s="1"/>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1" xr10:uid="{E61DD8E2-00B9-48E2-A62E-44CFFE885683}" sourceName="School">
  <pivotTables>
    <pivotTable tabId="18" name="PivotTable5"/>
    <pivotTable tabId="18" name="PivotTable6"/>
    <pivotTable tabId="18" name="PivotTable7"/>
    <pivotTable tabId="18" name="PivotTable8"/>
    <pivotTable tabId="18" name="PivotTable9"/>
    <pivotTable tabId="18" name="PivotTable10"/>
    <pivotTable tabId="18" name="PivotTable11"/>
    <pivotTable tabId="18" name="PivotTable12"/>
  </pivotTables>
  <data>
    <tabular pivotCacheId="1746457588">
      <items count="4">
        <i x="0" s="1"/>
        <i x="3"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thnicity" xr10:uid="{5B1611ED-7CBD-4B27-8E8F-E0132787C5E9}" cache="Slicer_Ethnicity" caption="Ethnicity" style="SlicerStyleDark1" rowHeight="209550"/>
  <slicer name="School" xr10:uid="{2AD6AF79-0159-4D03-8812-A104883D109F}" cache="Slicer_School" caption="School" style="SlicerStyleDark1" rowHeight="209550"/>
  <slicer name="Grade" xr10:uid="{73BC4D71-C0A9-45DC-B485-87E1791BCFE5}" cache="Slicer_Grade" caption="Grade" style="SlicerStyleDark1"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thnicity 1" xr10:uid="{229BC13E-CFE8-479B-8295-C082BD501FDE}" cache="Slicer_Ethnicity1" caption="Ethnicity" style="SlicerStyleDark1" rowHeight="209550"/>
  <slicer name="GL" xr10:uid="{B7664D62-F2BC-493F-B435-5D855C5866C1}" cache="Slicer_GL" caption="GL" style="SlicerStyleDark1" rowHeight="209550"/>
  <slicer name="School 2" xr10:uid="{EB99A4F6-30E0-4F18-A832-0AA1B61C881C}" cache="Slicer_School2" caption="School" style="SlicerStyleDark1"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1" xr10:uid="{277677EB-664D-4DB7-B5B5-9071D39B03A7}" cache="Slicer_School1" caption="School" style="SlicerStyleDark1" rowHeight="2095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C5C73A22-824B-4218-951E-D2EFF01CC655}" cache="Slicer_Year" caption="Year" style="SlicerStyleDark1"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797D48-27A4-4A05-8444-A105B43D5BE9}" name="StudentData" displayName="StudentData" ref="A1:L333" totalsRowShown="0">
  <autoFilter ref="A1:L333" xr:uid="{97E33BFA-1DC4-40F1-8DFC-1CF1FABC4112}">
    <filterColumn colId="4">
      <filters>
        <filter val="MMS"/>
      </filters>
    </filterColumn>
  </autoFilter>
  <sortState xmlns:xlrd2="http://schemas.microsoft.com/office/spreadsheetml/2017/richdata2" ref="A114:L201">
    <sortCondition ref="F1:F333"/>
  </sortState>
  <tableColumns count="12">
    <tableColumn id="2" xr3:uid="{A1C97462-F504-4DAD-A92E-C45085716825}" name="STID"/>
    <tableColumn id="38" xr3:uid="{DF16E31C-1FE8-487F-AD0E-B9423DE9B844}" name="YEAR"/>
    <tableColumn id="3" xr3:uid="{6E23B480-53A8-4A66-9A75-E17FEF86C14F}" name="Ethnicity"/>
    <tableColumn id="4" xr3:uid="{18F37A7D-AEE7-4904-AA2F-407B4424B78F}" name="Teacher ID"/>
    <tableColumn id="5" xr3:uid="{072E6C46-BA49-42BF-8B8F-C8A864160420}" name="School"/>
    <tableColumn id="7" xr3:uid="{417C667D-5DA7-4461-8A9D-A94936BE3981}" name="Grade"/>
    <tableColumn id="8" xr3:uid="{81FFA094-D7AC-4CED-B402-1F215CEE3CEE}" name="Content Pre" dataCellStyle="Percent"/>
    <tableColumn id="9" xr3:uid="{C6FD0219-75CB-4AAF-9C6B-CA21975727C7}" name="Content Post" dataCellStyle="Percent"/>
    <tableColumn id="39" xr3:uid="{BE64F1CB-C6F8-40A0-8702-3CCA947F8535}" name="Growth Midset Pre" dataDxfId="21" dataCellStyle="Percent"/>
    <tableColumn id="40" xr3:uid="{BDBF3B44-B2C9-4798-84CA-2EF1B1EC4D5F}" name="Growth Midset Post" dataDxfId="20" dataCellStyle="Percent"/>
    <tableColumn id="41" xr3:uid="{ABB3BB0F-3874-4D9E-A782-AD144189BD17}" name="Efficacy Pre" dataDxfId="19" dataCellStyle="Percent"/>
    <tableColumn id="42" xr3:uid="{429D4438-4B9C-4AB3-B3E6-E6B83F4D0E59}" name="Efficacy Post" dataDxfId="18" dataCellStyle="Perc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FDA3E5-87D8-4010-9929-8B0B7CEECD7F}" name="ParentData" displayName="ParentData" ref="A1:M1042" totalsRowShown="0" headerRowDxfId="15">
  <autoFilter ref="A1:M1042" xr:uid="{8169952C-F848-43D3-AC41-DF32A4A1C480}"/>
  <sortState xmlns:xlrd2="http://schemas.microsoft.com/office/spreadsheetml/2017/richdata2" ref="A2:M547">
    <sortCondition ref="C1:C1042"/>
  </sortState>
  <tableColumns count="13">
    <tableColumn id="1" xr3:uid="{C91952E0-E705-45E9-8562-ADF2C8C7DE60}" name="Year"/>
    <tableColumn id="3" xr3:uid="{C542E3A2-E29E-411F-AAA2-10D9C75187D1}" name="STID"/>
    <tableColumn id="4" xr3:uid="{6CEB4245-7928-42DE-8F8B-52A49579F75B}" name="Ethnicity"/>
    <tableColumn id="5" xr3:uid="{ABFAFDE5-5FE9-48FE-A3A8-FC340A088639}" name="GL"/>
    <tableColumn id="7" xr3:uid="{06BF3F83-5608-4C86-9C34-5992FE95EC7B}" name="School"/>
    <tableColumn id="8" xr3:uid="{DC95F392-A211-44BE-8D60-3E1D57310991}" name="My child feels successful in math."/>
    <tableColumn id="9" xr3:uid="{9A983A8D-AB4A-4731-BA09-BCB3C66694B4}" name="I feel comfortable helping my child in math."/>
    <tableColumn id="10" xr3:uid="{AEBD98A0-BD36-4497-82F6-3FD326C58F48}" name="I understand the math content in my child's class."/>
    <tableColumn id="11" xr3:uid="{F09636FF-B58B-4F1E-9C03-E8EF0740E7FD}" name="I understand my district's math curriculum."/>
    <tableColumn id="12" xr3:uid="{54601F67-68A6-4C94-8775-530D86D42357}" name="I feel I have the necessary materials to assist my child with his/her math homework."/>
    <tableColumn id="13" xr3:uid="{18732957-B991-44E5-9326-6216D8EE59CA}" name="I feel there is sufficient communication about math between my child's teachers and home."/>
    <tableColumn id="14" xr3:uid="{847499C1-EE86-43BB-A42B-813EE2C0B17A}" name="On average, how much time does your child spend on ALL homework on most school nights?" dataDxfId="14"/>
    <tableColumn id="15" xr3:uid="{22C5EFC9-900A-4A6E-A553-A334DEB35CA4}" name="On average, how much time does your child spend on MATH homework on most school nights?" dataDxfId="1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59450F-07F1-4A8B-82B8-D424A67C3959}" name="TeacherData" displayName="TeacherData" ref="A1:K89" totalsRowShown="0" headerRowDxfId="12" dataDxfId="11">
  <autoFilter ref="A1:K89" xr:uid="{13E525BA-CA5A-4217-9BF8-442725F1AC00}"/>
  <sortState xmlns:xlrd2="http://schemas.microsoft.com/office/spreadsheetml/2017/richdata2" ref="A2:K89">
    <sortCondition ref="A1:A89"/>
  </sortState>
  <tableColumns count="11">
    <tableColumn id="2" xr3:uid="{0919995E-F2D0-4012-849C-FC1EFB64BC59}" name="Year" dataDxfId="10"/>
    <tableColumn id="1" xr3:uid="{67079092-6A9D-4109-AC12-0017ED5CCE6D}" name="ID" dataDxfId="9">
      <calculatedColumnFormula>RANDBETWEEN(100,199)</calculatedColumnFormula>
    </tableColumn>
    <tableColumn id="3" xr3:uid="{1EF6EA7D-6A25-424E-B5D2-D61E81776468}" name="School" dataDxfId="8"/>
    <tableColumn id="4" xr3:uid="{800D1179-A604-4932-9B57-D93757ECA528}" name="This overall program has met my expectations." dataDxfId="7"/>
    <tableColumn id="5" xr3:uid="{644C725B-C817-483F-B1C8-DB124534A22F}" name="If given the choice, I would do this all over again." dataDxfId="6"/>
    <tableColumn id="6" xr3:uid="{8B737109-4402-4FAD-B91F-35AE12960FB9}" name="I would recommend this program to other teachers." dataDxfId="5"/>
    <tableColumn id="7" xr3:uid="{A1DD19D3-A7E8-4274-8745-F78423E7CD79}" name="I am confident that I will be able to integrate these program concepts into my classroom." dataDxfId="4"/>
    <tableColumn id="8" xr3:uid="{7AA11CB5-E1D9-475F-946D-D86FE0A1CC1D}" name="My involvement with this professional development will improve my students performance in math." dataDxfId="3"/>
    <tableColumn id="9" xr3:uid="{920DAA09-884C-48D7-B14B-9A3491F9001F}" name="I intend to take concepts and resources from this professional development and implement them in my class(es)." dataDxfId="2"/>
    <tableColumn id="11" xr3:uid="{A17AA515-EED6-4FDB-8CED-54E2D8DC8EE7}" name="LMT Pre" dataDxfId="1"/>
    <tableColumn id="12" xr3:uid="{0847417C-B268-4446-8EB6-0C9BE3C14816}" name="LMT Pos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Demonstration">
      <a:dk1>
        <a:srgbClr val="000000"/>
      </a:dk1>
      <a:lt1>
        <a:sysClr val="window" lastClr="FFFFFF"/>
      </a:lt1>
      <a:dk2>
        <a:srgbClr val="5E5E5E"/>
      </a:dk2>
      <a:lt2>
        <a:srgbClr val="DDDDDD"/>
      </a:lt2>
      <a:accent1>
        <a:srgbClr val="FF7D00"/>
      </a:accent1>
      <a:accent2>
        <a:srgbClr val="22577A"/>
      </a:accent2>
      <a:accent3>
        <a:srgbClr val="590925"/>
      </a:accent3>
      <a:accent4>
        <a:srgbClr val="4FB0C6"/>
      </a:accent4>
      <a:accent5>
        <a:srgbClr val="FFFF00"/>
      </a:accent5>
      <a:accent6>
        <a:srgbClr val="F5EB26"/>
      </a:accent6>
      <a:hlink>
        <a:srgbClr val="F5EB26"/>
      </a:hlink>
      <a:folHlink>
        <a:srgbClr val="FF7D0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20.xml"/><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10" Type="http://schemas.microsoft.com/office/2007/relationships/slicer" Target="../slicers/slicer4.xml"/><Relationship Id="rId4" Type="http://schemas.openxmlformats.org/officeDocument/2006/relationships/pivotTable" Target="../pivotTables/pivotTable16.xml"/><Relationship Id="rId9"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11.xml"/><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4" Type="http://schemas.openxmlformats.org/officeDocument/2006/relationships/pivotTable" Target="../pivotTables/pivotTable7.xml"/><Relationship Id="rId9" Type="http://schemas.openxmlformats.org/officeDocument/2006/relationships/pivotTable" Target="../pivotTables/pivotTable1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C8DB-6CC9-4E3B-A6F1-4BA319479CF8}">
  <dimension ref="A1:T34"/>
  <sheetViews>
    <sheetView showGridLines="0" tabSelected="1" zoomScaleNormal="100" zoomScaleSheetLayoutView="100" workbookViewId="0"/>
  </sheetViews>
  <sheetFormatPr baseColWidth="10" defaultColWidth="8.6640625" defaultRowHeight="15" x14ac:dyDescent="0.2"/>
  <cols>
    <col min="1" max="1" width="8.6640625" style="16"/>
    <col min="2" max="16384" width="8.6640625" style="17"/>
  </cols>
  <sheetData>
    <row r="1" spans="1:20" x14ac:dyDescent="0.2">
      <c r="A1" s="13"/>
      <c r="B1" s="14"/>
      <c r="C1" s="14"/>
      <c r="D1" s="14"/>
      <c r="E1" s="14"/>
      <c r="F1" s="14"/>
      <c r="G1" s="14"/>
      <c r="H1" s="14"/>
      <c r="I1" s="14"/>
      <c r="J1" s="14"/>
      <c r="K1" s="14"/>
      <c r="L1" s="14"/>
      <c r="M1" s="14"/>
      <c r="N1" s="14"/>
      <c r="O1" s="14"/>
      <c r="P1" s="14"/>
      <c r="Q1" s="14"/>
      <c r="R1" s="14"/>
      <c r="S1" s="14"/>
      <c r="T1" s="14"/>
    </row>
    <row r="2" spans="1:20" x14ac:dyDescent="0.2">
      <c r="A2" s="14"/>
      <c r="B2" s="14"/>
      <c r="C2" s="14"/>
      <c r="D2" s="14"/>
      <c r="E2" s="14"/>
      <c r="F2" s="14"/>
      <c r="G2" s="14"/>
      <c r="H2" s="14"/>
      <c r="I2" s="14"/>
      <c r="J2" s="14"/>
      <c r="K2" s="14"/>
      <c r="L2" s="14"/>
      <c r="M2" s="14"/>
      <c r="N2" s="14"/>
      <c r="O2" s="14"/>
      <c r="P2" s="14"/>
      <c r="Q2" s="14"/>
      <c r="R2" s="14"/>
      <c r="S2" s="14"/>
      <c r="T2" s="14"/>
    </row>
    <row r="3" spans="1:20" x14ac:dyDescent="0.2">
      <c r="A3" s="13"/>
      <c r="B3" s="14"/>
      <c r="C3" s="14"/>
      <c r="D3" s="14"/>
      <c r="E3" s="14"/>
      <c r="F3" s="14"/>
      <c r="G3" s="14"/>
      <c r="H3" s="14"/>
      <c r="I3" s="14"/>
      <c r="J3" s="14"/>
      <c r="K3" s="14"/>
      <c r="L3" s="14"/>
      <c r="M3" s="14"/>
      <c r="N3" s="14"/>
      <c r="O3" s="14"/>
      <c r="P3" s="14"/>
      <c r="Q3" s="14"/>
      <c r="R3" s="14"/>
      <c r="S3" s="14"/>
      <c r="T3" s="14"/>
    </row>
    <row r="4" spans="1:20" x14ac:dyDescent="0.2">
      <c r="A4" s="13"/>
      <c r="B4" s="14"/>
      <c r="C4" s="14"/>
      <c r="D4" s="14"/>
      <c r="E4" s="14"/>
      <c r="F4" s="14"/>
      <c r="G4" s="14"/>
      <c r="H4" s="14"/>
      <c r="I4" s="14"/>
      <c r="J4" s="14"/>
      <c r="K4" s="14"/>
      <c r="L4" s="14"/>
      <c r="M4" s="14"/>
      <c r="N4" s="14"/>
      <c r="O4" s="14"/>
      <c r="P4" s="14"/>
      <c r="Q4" s="14"/>
      <c r="R4" s="14"/>
      <c r="S4" s="14"/>
      <c r="T4" s="14"/>
    </row>
    <row r="5" spans="1:20" x14ac:dyDescent="0.2">
      <c r="A5" s="13"/>
      <c r="B5" s="14"/>
      <c r="C5" s="14"/>
      <c r="D5" s="14"/>
      <c r="E5" s="14"/>
      <c r="F5" s="14"/>
      <c r="G5" s="14"/>
      <c r="H5" s="14"/>
      <c r="I5" s="14"/>
      <c r="J5" s="14"/>
      <c r="K5" s="14"/>
      <c r="L5" s="14"/>
      <c r="M5" s="14"/>
      <c r="N5" s="14"/>
      <c r="O5" s="14"/>
      <c r="P5" s="14"/>
      <c r="Q5" s="14"/>
      <c r="R5" s="14"/>
      <c r="S5" s="14"/>
      <c r="T5" s="14"/>
    </row>
    <row r="6" spans="1:20" x14ac:dyDescent="0.2">
      <c r="A6" s="13"/>
      <c r="B6" s="14"/>
      <c r="C6" s="14"/>
      <c r="D6" s="14"/>
      <c r="E6" s="14"/>
      <c r="F6" s="14"/>
      <c r="G6" s="14"/>
      <c r="H6" s="14"/>
      <c r="I6" s="14"/>
      <c r="J6" s="14"/>
      <c r="K6" s="14"/>
      <c r="L6" s="14"/>
      <c r="M6" s="14"/>
      <c r="N6" s="14"/>
      <c r="O6" s="14"/>
      <c r="P6" s="14"/>
      <c r="Q6" s="14"/>
      <c r="R6" s="14"/>
      <c r="S6" s="14"/>
      <c r="T6" s="14"/>
    </row>
    <row r="7" spans="1:20" ht="19" x14ac:dyDescent="0.25">
      <c r="A7" s="15"/>
      <c r="B7" s="14"/>
      <c r="C7" s="14"/>
      <c r="D7" s="14"/>
      <c r="E7" s="14"/>
      <c r="F7" s="14"/>
      <c r="G7" s="14"/>
      <c r="H7" s="14"/>
      <c r="I7" s="14"/>
      <c r="J7" s="14"/>
      <c r="K7" s="14"/>
      <c r="L7" s="14"/>
      <c r="M7" s="14"/>
      <c r="N7" s="14"/>
      <c r="O7" s="14"/>
      <c r="P7" s="14"/>
      <c r="Q7" s="14"/>
      <c r="R7" s="14"/>
      <c r="S7" s="14"/>
      <c r="T7" s="14"/>
    </row>
    <row r="8" spans="1:20" x14ac:dyDescent="0.2">
      <c r="A8" s="13"/>
      <c r="B8" s="14"/>
      <c r="C8" s="14"/>
      <c r="D8" s="14"/>
      <c r="E8" s="14"/>
      <c r="F8" s="14"/>
      <c r="G8" s="14"/>
      <c r="H8" s="14"/>
      <c r="I8" s="14"/>
      <c r="J8" s="14"/>
      <c r="K8" s="14"/>
      <c r="L8" s="14"/>
      <c r="M8" s="14"/>
      <c r="N8" s="14"/>
      <c r="O8" s="14"/>
      <c r="P8" s="14"/>
      <c r="Q8" s="14"/>
      <c r="R8" s="14"/>
      <c r="S8" s="14"/>
      <c r="T8" s="14"/>
    </row>
    <row r="9" spans="1:20" x14ac:dyDescent="0.2">
      <c r="A9" s="13"/>
      <c r="B9" s="14"/>
      <c r="C9" s="14"/>
      <c r="D9" s="14"/>
      <c r="E9" s="14"/>
      <c r="F9" s="14"/>
      <c r="G9" s="14"/>
      <c r="H9" s="14"/>
      <c r="I9" s="14"/>
      <c r="J9" s="14"/>
      <c r="K9" s="14"/>
      <c r="L9" s="14"/>
      <c r="M9" s="14"/>
      <c r="N9" s="14"/>
      <c r="O9" s="14"/>
      <c r="P9" s="14"/>
      <c r="Q9" s="14"/>
      <c r="R9" s="14"/>
      <c r="S9" s="14"/>
      <c r="T9" s="14"/>
    </row>
    <row r="10" spans="1:20" x14ac:dyDescent="0.2">
      <c r="A10" s="13"/>
      <c r="B10" s="14"/>
      <c r="C10" s="14"/>
      <c r="D10" s="14"/>
      <c r="E10" s="14"/>
      <c r="F10" s="14"/>
      <c r="G10" s="14"/>
      <c r="H10" s="14"/>
      <c r="I10" s="14"/>
      <c r="J10" s="14"/>
      <c r="K10" s="14"/>
      <c r="L10" s="14"/>
      <c r="M10" s="14"/>
      <c r="N10" s="14"/>
      <c r="O10" s="14"/>
      <c r="P10" s="14"/>
      <c r="Q10" s="14"/>
      <c r="R10" s="14"/>
      <c r="S10" s="14"/>
      <c r="T10" s="14"/>
    </row>
    <row r="11" spans="1:20" x14ac:dyDescent="0.2">
      <c r="A11" s="13"/>
      <c r="B11" s="14"/>
      <c r="C11" s="14"/>
      <c r="D11" s="14"/>
      <c r="E11" s="14"/>
      <c r="F11" s="14"/>
      <c r="G11" s="14"/>
      <c r="H11" s="14"/>
      <c r="I11" s="14"/>
      <c r="J11" s="14"/>
      <c r="K11" s="14"/>
      <c r="L11" s="14"/>
      <c r="M11" s="14"/>
      <c r="N11" s="14"/>
      <c r="O11" s="14"/>
      <c r="P11" s="14"/>
      <c r="Q11" s="14"/>
      <c r="R11" s="14"/>
      <c r="S11" s="14"/>
      <c r="T11" s="14"/>
    </row>
    <row r="12" spans="1:20" x14ac:dyDescent="0.2">
      <c r="A12" s="13"/>
      <c r="B12" s="14"/>
      <c r="C12" s="14"/>
      <c r="D12" s="14"/>
      <c r="E12" s="14"/>
      <c r="F12" s="14"/>
      <c r="G12" s="14"/>
      <c r="H12" s="14"/>
      <c r="I12" s="14"/>
      <c r="J12" s="14"/>
      <c r="K12" s="14"/>
      <c r="L12" s="14"/>
      <c r="M12" s="14"/>
      <c r="N12" s="14"/>
      <c r="O12" s="14"/>
      <c r="P12" s="14"/>
      <c r="Q12" s="14"/>
      <c r="R12" s="14"/>
      <c r="S12" s="14"/>
      <c r="T12" s="14"/>
    </row>
    <row r="13" spans="1:20" x14ac:dyDescent="0.2">
      <c r="A13" s="13"/>
      <c r="B13" s="14"/>
      <c r="C13" s="14"/>
      <c r="D13" s="14"/>
      <c r="E13" s="14"/>
      <c r="F13" s="14"/>
      <c r="G13" s="14"/>
      <c r="H13" s="14"/>
      <c r="I13" s="14"/>
      <c r="J13" s="14"/>
      <c r="K13" s="14"/>
      <c r="L13" s="14"/>
      <c r="M13" s="14"/>
      <c r="N13" s="14"/>
      <c r="O13" s="14"/>
      <c r="P13" s="14"/>
      <c r="Q13" s="14"/>
      <c r="R13" s="14"/>
      <c r="S13" s="14"/>
      <c r="T13" s="14"/>
    </row>
    <row r="14" spans="1:20" x14ac:dyDescent="0.2">
      <c r="A14" s="13"/>
      <c r="B14" s="14"/>
      <c r="C14" s="14"/>
      <c r="D14" s="14"/>
      <c r="E14" s="14"/>
      <c r="F14" s="14"/>
      <c r="G14" s="14"/>
      <c r="H14" s="14"/>
      <c r="I14" s="14"/>
      <c r="J14" s="14"/>
      <c r="K14" s="14"/>
      <c r="L14" s="14"/>
      <c r="M14" s="14"/>
      <c r="N14" s="14"/>
      <c r="O14" s="14"/>
      <c r="P14" s="14"/>
      <c r="Q14" s="14"/>
      <c r="R14" s="14"/>
      <c r="S14" s="14"/>
      <c r="T14" s="14"/>
    </row>
    <row r="15" spans="1:20" x14ac:dyDescent="0.2">
      <c r="A15" s="13"/>
      <c r="B15" s="14"/>
      <c r="C15" s="14"/>
      <c r="D15" s="14"/>
      <c r="E15" s="14"/>
      <c r="F15" s="14"/>
      <c r="G15" s="14"/>
      <c r="H15" s="14"/>
      <c r="I15" s="14"/>
      <c r="J15" s="14"/>
      <c r="K15" s="14"/>
      <c r="L15" s="14"/>
      <c r="M15" s="14"/>
      <c r="N15" s="14"/>
      <c r="O15" s="14"/>
      <c r="P15" s="14"/>
      <c r="Q15" s="14"/>
      <c r="R15" s="14"/>
      <c r="S15" s="14"/>
      <c r="T15" s="14"/>
    </row>
    <row r="16" spans="1:20" x14ac:dyDescent="0.2">
      <c r="A16" s="13"/>
      <c r="B16" s="14"/>
      <c r="C16" s="14"/>
      <c r="D16" s="14"/>
      <c r="E16" s="14"/>
      <c r="F16" s="14"/>
      <c r="G16" s="14"/>
      <c r="H16" s="14"/>
      <c r="I16" s="14"/>
      <c r="J16" s="14"/>
      <c r="K16" s="14"/>
      <c r="L16" s="14"/>
      <c r="M16" s="14"/>
      <c r="N16" s="14"/>
      <c r="O16" s="14"/>
      <c r="P16" s="14"/>
      <c r="Q16" s="14"/>
      <c r="R16" s="14"/>
      <c r="S16" s="14"/>
      <c r="T16" s="14"/>
    </row>
    <row r="17" spans="1:20" x14ac:dyDescent="0.2">
      <c r="A17" s="13"/>
      <c r="B17" s="14"/>
      <c r="C17" s="14"/>
      <c r="D17" s="14"/>
      <c r="E17" s="14"/>
      <c r="F17" s="14"/>
      <c r="G17" s="14"/>
      <c r="H17" s="14"/>
      <c r="I17" s="14"/>
      <c r="J17" s="14"/>
      <c r="K17" s="14"/>
      <c r="L17" s="14"/>
      <c r="M17" s="14"/>
      <c r="N17" s="14"/>
      <c r="O17" s="14"/>
      <c r="P17" s="14"/>
      <c r="Q17" s="14"/>
      <c r="R17" s="14"/>
      <c r="S17" s="14"/>
      <c r="T17" s="14"/>
    </row>
    <row r="18" spans="1:20" x14ac:dyDescent="0.2">
      <c r="A18" s="13"/>
      <c r="B18" s="14"/>
      <c r="C18" s="14"/>
      <c r="D18" s="14"/>
      <c r="E18" s="14"/>
      <c r="F18" s="14"/>
      <c r="G18" s="14"/>
      <c r="H18" s="14"/>
      <c r="I18" s="14"/>
      <c r="J18" s="14"/>
      <c r="K18" s="14"/>
      <c r="L18" s="14"/>
      <c r="M18" s="14"/>
      <c r="N18" s="14"/>
      <c r="O18" s="14"/>
      <c r="P18" s="14"/>
      <c r="Q18" s="14"/>
      <c r="R18" s="14"/>
      <c r="S18" s="14"/>
      <c r="T18" s="14"/>
    </row>
    <row r="19" spans="1:20" x14ac:dyDescent="0.2">
      <c r="A19" s="13"/>
      <c r="B19" s="14"/>
      <c r="C19" s="14"/>
      <c r="D19" s="14"/>
      <c r="E19" s="14"/>
      <c r="F19" s="14"/>
      <c r="G19" s="14"/>
      <c r="H19" s="14"/>
      <c r="I19" s="14"/>
      <c r="J19" s="14"/>
      <c r="K19" s="14"/>
      <c r="L19" s="14"/>
      <c r="M19" s="14"/>
      <c r="N19" s="14"/>
      <c r="O19" s="14"/>
      <c r="P19" s="14"/>
      <c r="Q19" s="14"/>
      <c r="R19" s="14"/>
      <c r="S19" s="14"/>
      <c r="T19" s="14"/>
    </row>
    <row r="20" spans="1:20" x14ac:dyDescent="0.2">
      <c r="A20" s="13"/>
      <c r="B20" s="14"/>
      <c r="C20" s="14"/>
      <c r="D20" s="14"/>
      <c r="E20" s="14"/>
      <c r="F20" s="14"/>
      <c r="G20" s="14"/>
      <c r="H20" s="14"/>
      <c r="I20" s="14"/>
      <c r="J20" s="14"/>
      <c r="K20" s="14"/>
      <c r="L20" s="14"/>
      <c r="M20" s="14"/>
      <c r="N20" s="14"/>
      <c r="O20" s="14"/>
      <c r="P20" s="14"/>
      <c r="Q20" s="14"/>
      <c r="R20" s="14"/>
      <c r="S20" s="14"/>
      <c r="T20" s="14"/>
    </row>
    <row r="21" spans="1:20" x14ac:dyDescent="0.2">
      <c r="A21" s="13"/>
      <c r="B21" s="14"/>
      <c r="C21" s="14"/>
      <c r="D21" s="14"/>
      <c r="E21" s="14"/>
      <c r="F21" s="14"/>
      <c r="G21" s="14"/>
      <c r="H21" s="14"/>
      <c r="I21" s="14"/>
      <c r="J21" s="14"/>
      <c r="K21" s="14"/>
      <c r="L21" s="14"/>
      <c r="M21" s="14"/>
      <c r="N21" s="14"/>
      <c r="O21" s="14"/>
      <c r="P21" s="14"/>
      <c r="Q21" s="14"/>
      <c r="R21" s="14"/>
      <c r="S21" s="14"/>
      <c r="T21" s="14"/>
    </row>
    <row r="22" spans="1:20" x14ac:dyDescent="0.2">
      <c r="A22" s="13"/>
      <c r="B22" s="14"/>
      <c r="C22" s="14"/>
      <c r="D22" s="14"/>
      <c r="E22" s="14"/>
      <c r="F22" s="14"/>
      <c r="G22" s="14"/>
      <c r="H22" s="14"/>
      <c r="I22" s="14"/>
      <c r="J22" s="14"/>
      <c r="K22" s="14"/>
      <c r="L22" s="14"/>
      <c r="M22" s="14"/>
      <c r="N22" s="14"/>
      <c r="O22" s="14"/>
      <c r="P22" s="14"/>
      <c r="Q22" s="14"/>
      <c r="R22" s="14"/>
      <c r="S22" s="14"/>
      <c r="T22" s="14"/>
    </row>
    <row r="23" spans="1:20" x14ac:dyDescent="0.2">
      <c r="A23" s="13"/>
      <c r="B23" s="14"/>
      <c r="C23" s="14"/>
      <c r="D23" s="14"/>
      <c r="E23" s="14"/>
      <c r="F23" s="14"/>
      <c r="G23" s="14"/>
      <c r="H23" s="14"/>
      <c r="I23" s="14"/>
      <c r="J23" s="14"/>
      <c r="K23" s="14"/>
      <c r="L23" s="14"/>
      <c r="M23" s="14"/>
      <c r="N23" s="14"/>
      <c r="O23" s="14"/>
      <c r="P23" s="14"/>
      <c r="Q23" s="14"/>
      <c r="R23" s="14"/>
      <c r="S23" s="14"/>
      <c r="T23" s="14"/>
    </row>
    <row r="24" spans="1:20" x14ac:dyDescent="0.2">
      <c r="A24" s="13"/>
      <c r="B24" s="14"/>
      <c r="C24" s="14"/>
      <c r="D24" s="14"/>
      <c r="E24" s="14"/>
      <c r="F24" s="14"/>
      <c r="G24" s="14"/>
      <c r="H24" s="14"/>
      <c r="I24" s="14"/>
      <c r="J24" s="14"/>
      <c r="K24" s="14"/>
      <c r="L24" s="14"/>
      <c r="M24" s="14"/>
      <c r="N24" s="14"/>
      <c r="O24" s="14"/>
      <c r="P24" s="14"/>
      <c r="Q24" s="14"/>
      <c r="R24" s="14"/>
      <c r="S24" s="14"/>
      <c r="T24" s="14"/>
    </row>
    <row r="25" spans="1:20" x14ac:dyDescent="0.2">
      <c r="A25" s="13"/>
      <c r="B25" s="14"/>
      <c r="C25" s="14"/>
      <c r="D25" s="14"/>
      <c r="E25" s="14"/>
      <c r="F25" s="14"/>
      <c r="G25" s="14"/>
      <c r="H25" s="14"/>
      <c r="I25" s="14"/>
      <c r="J25" s="14"/>
      <c r="K25" s="14"/>
      <c r="L25" s="14"/>
      <c r="M25" s="14"/>
      <c r="N25" s="14"/>
      <c r="O25" s="14"/>
      <c r="P25" s="14"/>
      <c r="Q25" s="14"/>
      <c r="R25" s="14"/>
      <c r="S25" s="14"/>
      <c r="T25" s="14"/>
    </row>
    <row r="26" spans="1:20" x14ac:dyDescent="0.2">
      <c r="A26" s="13"/>
      <c r="B26" s="14"/>
      <c r="C26" s="14"/>
      <c r="D26" s="14"/>
      <c r="E26" s="14"/>
      <c r="F26" s="14"/>
      <c r="G26" s="14"/>
      <c r="H26" s="14"/>
      <c r="I26" s="14"/>
      <c r="J26" s="14"/>
      <c r="K26" s="14"/>
      <c r="L26" s="14"/>
      <c r="M26" s="14"/>
      <c r="N26" s="14"/>
      <c r="O26" s="14"/>
      <c r="P26" s="14"/>
      <c r="Q26" s="14"/>
      <c r="R26" s="14"/>
      <c r="S26" s="14"/>
      <c r="T26" s="14"/>
    </row>
    <row r="27" spans="1:20" x14ac:dyDescent="0.2">
      <c r="A27" s="13"/>
      <c r="B27" s="14"/>
      <c r="C27" s="14"/>
      <c r="D27" s="14"/>
      <c r="E27" s="14"/>
      <c r="F27" s="14"/>
      <c r="G27" s="14"/>
      <c r="H27" s="14"/>
      <c r="I27" s="14"/>
      <c r="J27" s="14"/>
      <c r="K27" s="14"/>
      <c r="L27" s="14"/>
      <c r="M27" s="14"/>
      <c r="N27" s="14"/>
      <c r="O27" s="14"/>
      <c r="P27" s="14"/>
      <c r="Q27" s="14"/>
      <c r="R27" s="14"/>
      <c r="S27" s="14"/>
      <c r="T27" s="14"/>
    </row>
    <row r="28" spans="1:20" x14ac:dyDescent="0.2">
      <c r="A28" s="13"/>
      <c r="B28" s="14"/>
      <c r="C28" s="14"/>
      <c r="D28" s="14"/>
      <c r="E28" s="14"/>
      <c r="F28" s="14"/>
      <c r="G28" s="14"/>
      <c r="H28" s="14"/>
      <c r="I28" s="14"/>
      <c r="J28" s="14"/>
      <c r="K28" s="14"/>
      <c r="L28" s="14"/>
      <c r="M28" s="14"/>
      <c r="N28" s="14"/>
      <c r="O28" s="14"/>
      <c r="P28" s="14"/>
      <c r="Q28" s="14"/>
      <c r="R28" s="14"/>
      <c r="S28" s="14"/>
      <c r="T28" s="14"/>
    </row>
    <row r="29" spans="1:20" x14ac:dyDescent="0.2">
      <c r="A29" s="13"/>
      <c r="B29" s="14"/>
      <c r="C29" s="14"/>
      <c r="D29" s="14"/>
      <c r="E29" s="14"/>
      <c r="F29" s="14"/>
      <c r="G29" s="14"/>
      <c r="H29" s="14"/>
      <c r="I29" s="14"/>
      <c r="J29" s="14"/>
      <c r="K29" s="14"/>
      <c r="L29" s="14"/>
      <c r="M29" s="14"/>
      <c r="N29" s="14"/>
      <c r="O29" s="14"/>
      <c r="P29" s="14"/>
      <c r="Q29" s="14"/>
      <c r="R29" s="14"/>
      <c r="S29" s="14"/>
      <c r="T29" s="14"/>
    </row>
    <row r="30" spans="1:20" x14ac:dyDescent="0.2">
      <c r="A30" s="13"/>
      <c r="B30" s="14"/>
      <c r="C30" s="14"/>
      <c r="D30" s="14"/>
      <c r="E30" s="14"/>
      <c r="F30" s="14"/>
      <c r="G30" s="14"/>
      <c r="H30" s="14"/>
      <c r="I30" s="14"/>
      <c r="J30" s="14"/>
      <c r="K30" s="14"/>
      <c r="L30" s="14"/>
      <c r="M30" s="14"/>
      <c r="N30" s="14"/>
      <c r="O30" s="14"/>
      <c r="P30" s="14"/>
      <c r="Q30" s="14"/>
      <c r="R30" s="14"/>
      <c r="S30" s="14"/>
      <c r="T30" s="14"/>
    </row>
    <row r="31" spans="1:20" x14ac:dyDescent="0.2">
      <c r="A31" s="13"/>
      <c r="B31" s="14"/>
      <c r="C31" s="14"/>
      <c r="D31" s="14"/>
      <c r="E31" s="14"/>
      <c r="F31" s="14"/>
      <c r="G31" s="14"/>
      <c r="H31" s="14"/>
      <c r="I31" s="14"/>
      <c r="J31" s="14"/>
      <c r="K31" s="14"/>
      <c r="L31" s="14"/>
      <c r="M31" s="14"/>
      <c r="N31" s="14"/>
      <c r="O31" s="14"/>
      <c r="P31" s="14"/>
      <c r="Q31" s="14"/>
      <c r="R31" s="14"/>
      <c r="S31" s="14"/>
      <c r="T31" s="14"/>
    </row>
    <row r="32" spans="1:20" x14ac:dyDescent="0.2">
      <c r="A32" s="13"/>
      <c r="B32" s="14"/>
      <c r="C32" s="14"/>
      <c r="D32" s="14"/>
      <c r="E32" s="14"/>
      <c r="F32" s="14"/>
      <c r="G32" s="14"/>
      <c r="H32" s="14"/>
      <c r="I32" s="14"/>
      <c r="J32" s="14"/>
      <c r="K32" s="14"/>
      <c r="L32" s="14"/>
      <c r="M32" s="14"/>
      <c r="N32" s="14"/>
      <c r="O32" s="14"/>
      <c r="P32" s="14"/>
      <c r="Q32" s="14"/>
      <c r="R32" s="14"/>
      <c r="S32" s="14"/>
      <c r="T32" s="14"/>
    </row>
    <row r="33" spans="1:20" x14ac:dyDescent="0.2">
      <c r="A33" s="13"/>
      <c r="B33" s="14"/>
      <c r="C33" s="14"/>
      <c r="D33" s="14"/>
      <c r="E33" s="14"/>
      <c r="F33" s="14"/>
      <c r="G33" s="14"/>
      <c r="H33" s="14"/>
      <c r="I33" s="14"/>
      <c r="J33" s="14"/>
      <c r="K33" s="14"/>
      <c r="L33" s="14"/>
      <c r="M33" s="14"/>
      <c r="N33" s="14"/>
      <c r="O33" s="14"/>
      <c r="P33" s="14"/>
      <c r="Q33" s="14"/>
      <c r="R33" s="14"/>
      <c r="S33" s="14"/>
      <c r="T33" s="14"/>
    </row>
    <row r="34" spans="1:20" x14ac:dyDescent="0.2">
      <c r="A34" s="13"/>
      <c r="B34" s="14"/>
      <c r="C34" s="14"/>
      <c r="D34" s="14"/>
      <c r="E34" s="14"/>
      <c r="F34" s="14"/>
      <c r="G34" s="14"/>
      <c r="H34" s="14"/>
      <c r="I34" s="14"/>
      <c r="J34" s="14"/>
      <c r="K34" s="14"/>
      <c r="L34" s="14"/>
      <c r="M34" s="14"/>
      <c r="N34" s="14"/>
      <c r="O34" s="14"/>
      <c r="P34" s="14"/>
      <c r="Q34" s="14"/>
      <c r="R34" s="14"/>
      <c r="S34" s="14"/>
      <c r="T34" s="14"/>
    </row>
  </sheetData>
  <sheetProtection selectLockedCells="1" selectUnlockedCells="1"/>
  <pageMargins left="0.7" right="0.7" top="0.75" bottom="0.75" header="0.3" footer="0.3"/>
  <pageSetup scale="70" orientation="landscape" r:id="rId1"/>
  <headerFooter>
    <oddHeader>&amp;CMathematics for At-Risk Students for College and Career Readiness (MARS CCR) Math Tutoring Dashboard</oddHeader>
    <oddFooter>&amp;CTom Withee, Research Associate
twithee@gmail.com</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CDF7A-4CAD-4687-A7A4-C344DC012CB1}">
  <dimension ref="C1:R36"/>
  <sheetViews>
    <sheetView topLeftCell="A11" workbookViewId="0">
      <selection activeCell="M32" sqref="M32"/>
    </sheetView>
  </sheetViews>
  <sheetFormatPr baseColWidth="10" defaultColWidth="8.83203125" defaultRowHeight="15" x14ac:dyDescent="0.2"/>
  <cols>
    <col min="3" max="3" width="10.83203125" bestFit="1" customWidth="1"/>
    <col min="4" max="4" width="7.1640625" bestFit="1" customWidth="1"/>
    <col min="5" max="5" width="14.1640625" bestFit="1" customWidth="1"/>
    <col min="6" max="7" width="11.33203125" bestFit="1" customWidth="1"/>
  </cols>
  <sheetData>
    <row r="1" spans="3:18" x14ac:dyDescent="0.2">
      <c r="D1" s="3" t="s">
        <v>76</v>
      </c>
    </row>
    <row r="2" spans="3:18" x14ac:dyDescent="0.2">
      <c r="D2" t="s">
        <v>10</v>
      </c>
      <c r="E2" t="s">
        <v>9</v>
      </c>
      <c r="F2" t="s">
        <v>11</v>
      </c>
      <c r="J2" t="s">
        <v>25</v>
      </c>
      <c r="K2" t="s">
        <v>7</v>
      </c>
      <c r="L2" t="s">
        <v>8</v>
      </c>
      <c r="M2" t="s">
        <v>9</v>
      </c>
      <c r="N2" t="s">
        <v>10</v>
      </c>
      <c r="O2" t="s">
        <v>11</v>
      </c>
      <c r="P2" t="s">
        <v>24</v>
      </c>
      <c r="Q2" t="s">
        <v>83</v>
      </c>
      <c r="R2" t="s">
        <v>12</v>
      </c>
    </row>
    <row r="3" spans="3:18" x14ac:dyDescent="0.2">
      <c r="C3" t="s">
        <v>75</v>
      </c>
      <c r="D3">
        <v>22</v>
      </c>
      <c r="E3">
        <v>3</v>
      </c>
      <c r="F3">
        <v>63</v>
      </c>
      <c r="I3" t="s">
        <v>1</v>
      </c>
      <c r="J3" s="9">
        <f t="shared" ref="J3:J8" si="0">1-(K3+L3+M3)</f>
        <v>0.90909090909090906</v>
      </c>
      <c r="K3" s="1">
        <f>IFERROR(GETPIVOTDATA("If given the choice, I would do this all over again.",$C$5,"If given the choice, I would do this all over again.",K$2),0)/$D$30</f>
        <v>0</v>
      </c>
      <c r="L3" s="1">
        <f>IFERROR(GETPIVOTDATA("If given the choice, I would do this all over again.",$C$5,"If given the choice, I would do this all over again.",L$2),0)/$D$30</f>
        <v>0</v>
      </c>
      <c r="M3" s="1">
        <f>IFERROR(GETPIVOTDATA("If given the choice, I would do this all over again.",$C$5,"If given the choice, I would do this all over again.",M$2),0)/$D$30</f>
        <v>9.0909090909090912E-2</v>
      </c>
      <c r="N3" s="1">
        <f>IFERROR(GETPIVOTDATA("If given the choice, I would do this all over again.",$C$5,"If given the choice, I would do this all over again.",N$2),0)/$D$30</f>
        <v>0.15909090909090909</v>
      </c>
      <c r="O3" s="1">
        <f>IFERROR(GETPIVOTDATA("If given the choice, I would do this all over again.",$C$5,"If given the choice, I would do this all over again.",O$2),0)/$D$30</f>
        <v>0.75</v>
      </c>
      <c r="P3" s="9">
        <f t="shared" ref="P3:P8" si="1">1-(N3+O3)</f>
        <v>9.0909090909090939E-2</v>
      </c>
      <c r="Q3" s="5">
        <f t="shared" ref="Q3:Q8" si="2">R3*2</f>
        <v>9.3181818181818183</v>
      </c>
      <c r="R3" s="5">
        <f t="shared" ref="R3:R8" si="3">(1*K3+2*L3+3*M3+4*N3+5*O3)</f>
        <v>4.6590909090909092</v>
      </c>
    </row>
    <row r="4" spans="3:18" x14ac:dyDescent="0.2">
      <c r="I4" t="s">
        <v>2</v>
      </c>
      <c r="J4" s="9">
        <f t="shared" si="0"/>
        <v>0.94318181818181823</v>
      </c>
      <c r="K4" s="1">
        <f>IFERROR(GETPIVOTDATA("I would recommend this program to other teachers.",$C$9,"I would recommend this program to other teachers.",K$2),0)/$D$30</f>
        <v>0</v>
      </c>
      <c r="L4" s="1">
        <f>IFERROR(GETPIVOTDATA("I would recommend this program to other teachers.",$C$9,"I would recommend this program to other teachers.",L$2),0)/$D$30</f>
        <v>0</v>
      </c>
      <c r="M4" s="1">
        <f>IFERROR(GETPIVOTDATA("I would recommend this program to other teachers.",$C$9,"I would recommend this program to other teachers.",M$2),0)/$D$30</f>
        <v>5.6818181818181816E-2</v>
      </c>
      <c r="N4" s="1">
        <f>IFERROR(GETPIVOTDATA("I would recommend this program to other teachers.",$C$9,"I would recommend this program to other teachers.",N$2),0)/$D$30</f>
        <v>0.18181818181818182</v>
      </c>
      <c r="O4" s="1">
        <f>IFERROR(GETPIVOTDATA("I would recommend this program to other teachers.",$C$9,"I would recommend this program to other teachers.",O$2),0)/$D$30</f>
        <v>0.76136363636363635</v>
      </c>
      <c r="P4" s="9">
        <f t="shared" si="1"/>
        <v>5.6818181818181879E-2</v>
      </c>
      <c r="Q4" s="5">
        <f t="shared" si="2"/>
        <v>9.4090909090909083</v>
      </c>
      <c r="R4" s="5">
        <f t="shared" si="3"/>
        <v>4.7045454545454541</v>
      </c>
    </row>
    <row r="5" spans="3:18" x14ac:dyDescent="0.2">
      <c r="D5" s="3" t="s">
        <v>76</v>
      </c>
      <c r="I5" t="s">
        <v>0</v>
      </c>
      <c r="J5" s="9">
        <f t="shared" si="0"/>
        <v>0.96590909090909094</v>
      </c>
      <c r="K5" s="1">
        <f>IFERROR(GETPIVOTDATA("This overall program has met my expectations.",$C$1,"This overall program has met my expectations.",K$2),0)/$D$30</f>
        <v>0</v>
      </c>
      <c r="L5" s="1">
        <f>IFERROR(GETPIVOTDATA("This overall program has met my expectations.",$C$1,"This overall program has met my expectations.",L$2),0)/$D$30</f>
        <v>0</v>
      </c>
      <c r="M5" s="1">
        <f>IFERROR(GETPIVOTDATA("This overall program has met my expectations.",$C$1,"This overall program has met my expectations.",M$2),0)/$D$30</f>
        <v>3.4090909090909088E-2</v>
      </c>
      <c r="N5" s="1">
        <f>IFERROR(GETPIVOTDATA("This overall program has met my expectations.",$C$1,"This overall program has met my expectations.",N$2),0)/$D$30</f>
        <v>0.25</v>
      </c>
      <c r="O5" s="1">
        <f>IFERROR(GETPIVOTDATA("This overall program has met my expectations.",$C$1,"This overall program has met my expectations.",O$2),0)/$D$30</f>
        <v>0.71590909090909094</v>
      </c>
      <c r="P5" s="9">
        <f t="shared" si="1"/>
        <v>3.4090909090909061E-2</v>
      </c>
      <c r="Q5" s="5">
        <f t="shared" si="2"/>
        <v>9.3636363636363633</v>
      </c>
      <c r="R5" s="5">
        <f t="shared" si="3"/>
        <v>4.6818181818181817</v>
      </c>
    </row>
    <row r="6" spans="3:18" x14ac:dyDescent="0.2">
      <c r="D6" t="s">
        <v>10</v>
      </c>
      <c r="E6" t="s">
        <v>9</v>
      </c>
      <c r="F6" t="s">
        <v>11</v>
      </c>
      <c r="I6" t="s">
        <v>3</v>
      </c>
      <c r="J6" s="9">
        <f t="shared" si="0"/>
        <v>1</v>
      </c>
      <c r="K6" s="1">
        <f>IFERROR(GETPIVOTDATA("I am confident that I will be able to integrate these program concepts into my classroom.",$C$13,"I am confident that I will be able to integrate these program concepts into my classroom.",K$2),0)/$D$30</f>
        <v>0</v>
      </c>
      <c r="L6" s="1">
        <f>IFERROR(GETPIVOTDATA("I am confident that I will be able to integrate these program concepts into my classroom.",$C$13,"I am confident that I will be able to integrate these program concepts into my classroom.",L$2),0)/$D$30</f>
        <v>0</v>
      </c>
      <c r="M6" s="1">
        <f>IFERROR(GETPIVOTDATA("I am confident that I will be able to integrate these program concepts into my classroom.",$C$13,"I am confident that I will be able to integrate these program concepts into my classroom.",M$2),0)/$D$30</f>
        <v>0</v>
      </c>
      <c r="N6" s="1">
        <f>IFERROR(GETPIVOTDATA("I am confident that I will be able to integrate these program concepts into my classroom.",$C$13,"I am confident that I will be able to integrate these program concepts into my classroom.",N$2),0)/$D$30</f>
        <v>0.36363636363636365</v>
      </c>
      <c r="O6" s="1">
        <f>IFERROR(GETPIVOTDATA("I am confident that I will be able to integrate these program concepts into my classroom.",$C$13,"I am confident that I will be able to integrate these program concepts into my classroom.",O$2),0)/$D$30</f>
        <v>0.63636363636363635</v>
      </c>
      <c r="P6" s="9">
        <f t="shared" si="1"/>
        <v>0</v>
      </c>
      <c r="Q6" s="5">
        <f t="shared" si="2"/>
        <v>9.2727272727272734</v>
      </c>
      <c r="R6" s="5">
        <f t="shared" si="3"/>
        <v>4.6363636363636367</v>
      </c>
    </row>
    <row r="7" spans="3:18" x14ac:dyDescent="0.2">
      <c r="C7" t="s">
        <v>77</v>
      </c>
      <c r="D7">
        <v>14</v>
      </c>
      <c r="E7">
        <v>8</v>
      </c>
      <c r="F7">
        <v>66</v>
      </c>
      <c r="I7" t="s">
        <v>4</v>
      </c>
      <c r="J7" s="9">
        <f t="shared" si="0"/>
        <v>1</v>
      </c>
      <c r="K7" s="1">
        <f>IFERROR(GETPIVOTDATA("My involvement with this professional development will improve my students performance in math.",$C$17,"My involvement with this professional development will improve my students performance in math.",K$2),0)/$D$30</f>
        <v>0</v>
      </c>
      <c r="L7" s="1">
        <f>IFERROR(GETPIVOTDATA("My involvement with this professional development will improve my students performance in math.",$C$17,"My involvement with this professional development will improve my students performance in math.",L$2),0)/$D$30</f>
        <v>0</v>
      </c>
      <c r="M7" s="1">
        <f>IFERROR(GETPIVOTDATA("My involvement with this professional development will improve my students performance in math.",$C$17,"My involvement with this professional development will improve my students performance in math.",M$2),0)/$D$30</f>
        <v>0</v>
      </c>
      <c r="N7" s="1">
        <f>IFERROR(GETPIVOTDATA("My involvement with this professional development will improve my students performance in math.",$C$17,"My involvement with this professional development will improve my students performance in math.",N$2),0)/$D$30</f>
        <v>0.19318181818181818</v>
      </c>
      <c r="O7" s="1">
        <f>IFERROR(GETPIVOTDATA("My involvement with this professional development will improve my students performance in math.",$C$17,"My involvement with this professional development will improve my students performance in math.",O$2),0)/$D$30</f>
        <v>0.80681818181818177</v>
      </c>
      <c r="P7" s="9">
        <f t="shared" si="1"/>
        <v>0</v>
      </c>
      <c r="Q7" s="5">
        <f t="shared" si="2"/>
        <v>9.6136363636363633</v>
      </c>
      <c r="R7" s="5">
        <f t="shared" si="3"/>
        <v>4.8068181818181817</v>
      </c>
    </row>
    <row r="8" spans="3:18" x14ac:dyDescent="0.2">
      <c r="I8" t="s">
        <v>5</v>
      </c>
      <c r="J8" s="9">
        <f t="shared" si="0"/>
        <v>1</v>
      </c>
      <c r="K8" s="1">
        <f>IFERROR(GETPIVOTDATA("I intend to take concepts and resources from this professional development and implement them in my class(es).",$C$21,"I intend to take concepts and resources from this professional development and implement them in my class(es).",K$2),0)/$D$30</f>
        <v>0</v>
      </c>
      <c r="L8" s="1">
        <f>IFERROR(GETPIVOTDATA("I intend to take concepts and resources from this professional development and implement them in my class(es).",$C$21,"I intend to take concepts and resources from this professional development and implement them in my class(es).",L$2),0)/$D$30</f>
        <v>0</v>
      </c>
      <c r="M8" s="1">
        <f>IFERROR(GETPIVOTDATA("I intend to take concepts and resources from this professional development and implement them in my class(es).",$C$21,"I intend to take concepts and resources from this professional development and implement them in my class(es).",M$2),0)/$D$30</f>
        <v>0</v>
      </c>
      <c r="N8" s="1">
        <f>IFERROR(GETPIVOTDATA("I intend to take concepts and resources from this professional development and implement them in my class(es).",$C$21,"I intend to take concepts and resources from this professional development and implement them in my class(es).",N$2),0)/$D$30</f>
        <v>0.18181818181818182</v>
      </c>
      <c r="O8" s="1">
        <f>IFERROR(GETPIVOTDATA("I intend to take concepts and resources from this professional development and implement them in my class(es).",$C$21,"I intend to take concepts and resources from this professional development and implement them in my class(es).",O$2),0)/$D$30</f>
        <v>0.81818181818181823</v>
      </c>
      <c r="P8" s="9">
        <f t="shared" si="1"/>
        <v>0</v>
      </c>
      <c r="Q8" s="5">
        <f t="shared" si="2"/>
        <v>9.6363636363636367</v>
      </c>
      <c r="R8" s="5">
        <f t="shared" si="3"/>
        <v>4.8181818181818183</v>
      </c>
    </row>
    <row r="9" spans="3:18" x14ac:dyDescent="0.2">
      <c r="D9" s="3" t="s">
        <v>76</v>
      </c>
    </row>
    <row r="10" spans="3:18" x14ac:dyDescent="0.2">
      <c r="D10" t="s">
        <v>10</v>
      </c>
      <c r="E10" t="s">
        <v>9</v>
      </c>
      <c r="F10" t="s">
        <v>11</v>
      </c>
    </row>
    <row r="11" spans="3:18" x14ac:dyDescent="0.2">
      <c r="C11" t="s">
        <v>78</v>
      </c>
      <c r="D11">
        <v>16</v>
      </c>
      <c r="E11">
        <v>5</v>
      </c>
      <c r="F11">
        <v>67</v>
      </c>
    </row>
    <row r="13" spans="3:18" x14ac:dyDescent="0.2">
      <c r="D13" s="3" t="s">
        <v>76</v>
      </c>
    </row>
    <row r="14" spans="3:18" x14ac:dyDescent="0.2">
      <c r="D14" t="s">
        <v>10</v>
      </c>
      <c r="E14" t="s">
        <v>11</v>
      </c>
    </row>
    <row r="15" spans="3:18" x14ac:dyDescent="0.2">
      <c r="C15" t="s">
        <v>79</v>
      </c>
      <c r="D15">
        <v>32</v>
      </c>
      <c r="E15">
        <v>56</v>
      </c>
    </row>
    <row r="17" spans="3:7" x14ac:dyDescent="0.2">
      <c r="D17" s="3" t="s">
        <v>76</v>
      </c>
    </row>
    <row r="18" spans="3:7" x14ac:dyDescent="0.2">
      <c r="D18" t="s">
        <v>10</v>
      </c>
      <c r="E18" t="s">
        <v>11</v>
      </c>
    </row>
    <row r="19" spans="3:7" x14ac:dyDescent="0.2">
      <c r="C19" t="s">
        <v>80</v>
      </c>
      <c r="D19">
        <v>17</v>
      </c>
      <c r="E19">
        <v>71</v>
      </c>
    </row>
    <row r="21" spans="3:7" x14ac:dyDescent="0.2">
      <c r="D21" s="3" t="s">
        <v>76</v>
      </c>
    </row>
    <row r="22" spans="3:7" x14ac:dyDescent="0.2">
      <c r="D22" t="s">
        <v>10</v>
      </c>
      <c r="E22" t="s">
        <v>11</v>
      </c>
    </row>
    <row r="23" spans="3:7" x14ac:dyDescent="0.2">
      <c r="C23" t="s">
        <v>81</v>
      </c>
      <c r="D23">
        <v>16</v>
      </c>
      <c r="E23">
        <v>72</v>
      </c>
    </row>
    <row r="26" spans="3:7" x14ac:dyDescent="0.2">
      <c r="C26" s="3" t="s">
        <v>15</v>
      </c>
      <c r="D26" t="s">
        <v>74</v>
      </c>
      <c r="E26" t="str">
        <f>D26</f>
        <v>(All)</v>
      </c>
    </row>
    <row r="27" spans="3:7" x14ac:dyDescent="0.2">
      <c r="C27" s="3" t="s">
        <v>6</v>
      </c>
      <c r="D27" t="s">
        <v>74</v>
      </c>
      <c r="E27" t="str">
        <f>D27</f>
        <v>(All)</v>
      </c>
    </row>
    <row r="29" spans="3:7" x14ac:dyDescent="0.2">
      <c r="C29" t="s">
        <v>82</v>
      </c>
      <c r="G29" s="3"/>
    </row>
    <row r="30" spans="3:7" x14ac:dyDescent="0.2">
      <c r="C30">
        <v>88</v>
      </c>
      <c r="D30">
        <f>GETPIVOTDATA("ID",$C$29)</f>
        <v>88</v>
      </c>
    </row>
    <row r="32" spans="3:7" x14ac:dyDescent="0.2">
      <c r="D32" s="3" t="s">
        <v>76</v>
      </c>
    </row>
    <row r="33" spans="3:11" x14ac:dyDescent="0.2">
      <c r="C33" s="3" t="s">
        <v>103</v>
      </c>
      <c r="D33">
        <v>2017</v>
      </c>
      <c r="E33">
        <v>2018</v>
      </c>
      <c r="F33">
        <v>2019</v>
      </c>
      <c r="G33" s="5"/>
      <c r="I33">
        <v>2017</v>
      </c>
      <c r="J33">
        <v>2018</v>
      </c>
      <c r="K33">
        <v>2019</v>
      </c>
    </row>
    <row r="34" spans="3:11" x14ac:dyDescent="0.2">
      <c r="C34" s="4" t="s">
        <v>104</v>
      </c>
      <c r="D34">
        <v>0.18122631578947376</v>
      </c>
      <c r="E34">
        <v>0.12108437499999992</v>
      </c>
      <c r="F34">
        <v>-0.28583786666666666</v>
      </c>
      <c r="G34" s="5"/>
      <c r="H34" t="s">
        <v>33</v>
      </c>
      <c r="I34" s="5">
        <f>GETPIVOTDATA("Average of LMT Pre",$C$32,"Year",I33)</f>
        <v>0.18122631578947376</v>
      </c>
      <c r="J34" s="5">
        <f t="shared" ref="J34:K34" si="4">GETPIVOTDATA("Average of LMT Pre",$C$32,"Year",J33)</f>
        <v>0.12108437499999992</v>
      </c>
      <c r="K34" s="5">
        <f t="shared" si="4"/>
        <v>-0.28583786666666666</v>
      </c>
    </row>
    <row r="35" spans="3:11" x14ac:dyDescent="0.2">
      <c r="C35" s="4" t="s">
        <v>105</v>
      </c>
      <c r="D35">
        <v>1.2591129999999999</v>
      </c>
      <c r="E35">
        <v>0.58281780000000005</v>
      </c>
      <c r="F35">
        <v>0.23396611111111112</v>
      </c>
      <c r="H35" t="s">
        <v>34</v>
      </c>
      <c r="I35" s="5">
        <f>GETPIVOTDATA("Average of LMT Post",$C$32,"Year",I33)</f>
        <v>1.2591129999999999</v>
      </c>
      <c r="J35" s="5">
        <f t="shared" ref="J35:K35" si="5">GETPIVOTDATA("Average of LMT Post",$C$32,"Year",J33)</f>
        <v>0.58281780000000005</v>
      </c>
      <c r="K35" s="5">
        <f t="shared" si="5"/>
        <v>0.23396611111111112</v>
      </c>
    </row>
    <row r="36" spans="3:11" x14ac:dyDescent="0.2">
      <c r="H36" t="s">
        <v>106</v>
      </c>
      <c r="I36" s="5">
        <f>I35-I34</f>
        <v>1.0778866842105261</v>
      </c>
      <c r="J36" s="5">
        <f>J35-J34</f>
        <v>0.46173342500000014</v>
      </c>
      <c r="K36" s="5">
        <f>K35-K34</f>
        <v>0.51980397777777776</v>
      </c>
    </row>
  </sheetData>
  <autoFilter ref="I2:R8" xr:uid="{C6F5BFA3-5998-4468-8D65-16C77BA24A6E}">
    <sortState xmlns:xlrd2="http://schemas.microsoft.com/office/spreadsheetml/2017/richdata2" ref="I3:R8">
      <sortCondition descending="1" ref="M2:M8"/>
    </sortState>
  </autoFilter>
  <pageMargins left="0.7" right="0.7" top="0.75" bottom="0.75" header="0.3" footer="0.3"/>
  <drawing r:id="rId9"/>
  <extLst>
    <ext xmlns:x14="http://schemas.microsoft.com/office/spreadsheetml/2009/9/main" uri="{A8765BA9-456A-4dab-B4F3-ACF838C121DE}">
      <x14:slicerList>
        <x14:slicer r:id="rId10"/>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BD63-BB5B-4FE7-985A-C023A0844AA3}">
  <dimension ref="A1"/>
  <sheetViews>
    <sheetView showGridLines="0" zoomScaleNormal="100" workbookViewId="0">
      <selection activeCell="P4" sqref="P4"/>
    </sheetView>
  </sheetViews>
  <sheetFormatPr baseColWidth="10" defaultColWidth="9.1640625" defaultRowHeight="15" x14ac:dyDescent="0.2"/>
  <cols>
    <col min="1" max="16384" width="9.1640625" style="10"/>
  </cols>
  <sheetData/>
  <pageMargins left="0.7" right="0.7" top="0.75" bottom="0.75" header="0.3" footer="0.3"/>
  <pageSetup orientation="landscape" horizontalDpi="4294967295" verticalDpi="4294967295"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DC785-D4A7-49CA-A51D-2AF2165D8F45}">
  <dimension ref="A1"/>
  <sheetViews>
    <sheetView showGridLines="0" zoomScaleNormal="100" workbookViewId="0"/>
  </sheetViews>
  <sheetFormatPr baseColWidth="10" defaultColWidth="9.1640625" defaultRowHeight="15" x14ac:dyDescent="0.2"/>
  <cols>
    <col min="1" max="16384" width="9.1640625" style="10"/>
  </cols>
  <sheetData/>
  <pageMargins left="0.7" right="0.7" top="0.75" bottom="0.75" header="0.3" footer="0.3"/>
  <pageSetup orientation="landscape" horizontalDpi="4294967295" verticalDpi="4294967295"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3F502-7580-49CE-85E4-824CC2729549}">
  <dimension ref="A1"/>
  <sheetViews>
    <sheetView showGridLines="0" zoomScaleNormal="100" workbookViewId="0"/>
  </sheetViews>
  <sheetFormatPr baseColWidth="10" defaultColWidth="9.1640625" defaultRowHeight="15" x14ac:dyDescent="0.2"/>
  <cols>
    <col min="1" max="16384" width="9.1640625" style="10"/>
  </cols>
  <sheetData/>
  <pageMargins left="0.7" right="0.7" top="0.75" bottom="0.75" header="0.3" footer="0.3"/>
  <pageSetup orientation="landscape" horizontalDpi="4294967295" verticalDpi="4294967295"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BF74-8AA4-40F8-9BB9-CA36D0C38246}">
  <dimension ref="A1:L333"/>
  <sheetViews>
    <sheetView workbookViewId="0">
      <selection activeCell="I116" sqref="I116"/>
    </sheetView>
  </sheetViews>
  <sheetFormatPr baseColWidth="10" defaultColWidth="8.83203125" defaultRowHeight="15" x14ac:dyDescent="0.2"/>
  <cols>
    <col min="1" max="1" width="8" bestFit="1" customWidth="1"/>
    <col min="2" max="2" width="7.83203125" bestFit="1" customWidth="1"/>
    <col min="3" max="3" width="12.33203125" bestFit="1" customWidth="1"/>
    <col min="4" max="4" width="10.33203125" bestFit="1" customWidth="1"/>
    <col min="5" max="5" width="9.1640625" bestFit="1" customWidth="1"/>
    <col min="6" max="6" width="8.6640625" bestFit="1" customWidth="1"/>
    <col min="7" max="7" width="13.83203125" bestFit="1" customWidth="1"/>
    <col min="8" max="8" width="14.6640625" style="2" bestFit="1" customWidth="1"/>
    <col min="9" max="9" width="20.5" style="2" bestFit="1" customWidth="1"/>
    <col min="10" max="10" width="21.33203125" style="2" bestFit="1" customWidth="1"/>
    <col min="11" max="11" width="13.5" style="2" bestFit="1" customWidth="1"/>
    <col min="12" max="12" width="14.33203125" bestFit="1" customWidth="1"/>
  </cols>
  <sheetData>
    <row r="1" spans="1:12" x14ac:dyDescent="0.2">
      <c r="A1" t="s">
        <v>35</v>
      </c>
      <c r="B1" t="s">
        <v>26</v>
      </c>
      <c r="C1" t="s">
        <v>57</v>
      </c>
      <c r="D1" t="s">
        <v>56</v>
      </c>
      <c r="E1" t="s">
        <v>6</v>
      </c>
      <c r="F1" t="s">
        <v>17</v>
      </c>
      <c r="G1" t="s">
        <v>27</v>
      </c>
      <c r="H1" t="s">
        <v>28</v>
      </c>
      <c r="I1" s="2" t="s">
        <v>52</v>
      </c>
      <c r="J1" s="2" t="s">
        <v>53</v>
      </c>
      <c r="K1" s="2" t="s">
        <v>54</v>
      </c>
      <c r="L1" s="2" t="s">
        <v>55</v>
      </c>
    </row>
    <row r="2" spans="1:12" hidden="1" x14ac:dyDescent="0.2">
      <c r="A2">
        <v>2610869</v>
      </c>
      <c r="B2">
        <v>2017</v>
      </c>
      <c r="C2" t="s">
        <v>58</v>
      </c>
      <c r="D2">
        <v>190</v>
      </c>
      <c r="E2" t="s">
        <v>18</v>
      </c>
      <c r="F2">
        <v>4</v>
      </c>
      <c r="G2" s="1">
        <v>0.6</v>
      </c>
      <c r="H2" s="1">
        <v>0.5</v>
      </c>
      <c r="I2" s="2">
        <v>3.75</v>
      </c>
      <c r="J2" s="2">
        <v>4.25</v>
      </c>
      <c r="K2" s="2">
        <v>3</v>
      </c>
      <c r="L2" s="2">
        <v>3</v>
      </c>
    </row>
    <row r="3" spans="1:12" hidden="1" x14ac:dyDescent="0.2">
      <c r="A3">
        <v>2240957</v>
      </c>
      <c r="B3">
        <v>2017</v>
      </c>
      <c r="C3" t="s">
        <v>58</v>
      </c>
      <c r="D3">
        <v>190</v>
      </c>
      <c r="E3" t="s">
        <v>18</v>
      </c>
      <c r="F3">
        <v>4</v>
      </c>
      <c r="G3" s="1">
        <v>0.7</v>
      </c>
      <c r="H3" s="1">
        <v>0.7</v>
      </c>
      <c r="I3" s="2">
        <v>4.375</v>
      </c>
      <c r="J3" s="2">
        <v>4.375</v>
      </c>
      <c r="K3" s="2">
        <v>4.5</v>
      </c>
      <c r="L3" s="2">
        <v>4.666666666666667</v>
      </c>
    </row>
    <row r="4" spans="1:12" hidden="1" x14ac:dyDescent="0.2">
      <c r="A4">
        <v>2473656</v>
      </c>
      <c r="B4">
        <v>2017</v>
      </c>
      <c r="C4" t="s">
        <v>58</v>
      </c>
      <c r="D4">
        <v>190</v>
      </c>
      <c r="E4" t="s">
        <v>18</v>
      </c>
      <c r="F4">
        <v>4</v>
      </c>
      <c r="G4" s="1">
        <v>0.4</v>
      </c>
      <c r="H4" s="1">
        <v>0.3</v>
      </c>
      <c r="I4" s="2">
        <v>4.625</v>
      </c>
      <c r="J4" s="2">
        <v>4.375</v>
      </c>
      <c r="K4" s="2">
        <v>4.166666666666667</v>
      </c>
      <c r="L4" s="2">
        <v>3.5</v>
      </c>
    </row>
    <row r="5" spans="1:12" hidden="1" x14ac:dyDescent="0.2">
      <c r="A5">
        <v>2326001</v>
      </c>
      <c r="B5">
        <v>2017</v>
      </c>
      <c r="C5" t="s">
        <v>58</v>
      </c>
      <c r="D5">
        <v>190</v>
      </c>
      <c r="E5" t="s">
        <v>18</v>
      </c>
      <c r="F5">
        <v>4</v>
      </c>
      <c r="G5" s="1">
        <v>0.5</v>
      </c>
      <c r="H5" s="1">
        <v>0.6</v>
      </c>
      <c r="I5" s="2">
        <v>4.25</v>
      </c>
      <c r="J5" s="2">
        <v>4.625</v>
      </c>
      <c r="K5" s="2">
        <v>4.833333333333333</v>
      </c>
      <c r="L5" s="2">
        <v>4</v>
      </c>
    </row>
    <row r="6" spans="1:12" hidden="1" x14ac:dyDescent="0.2">
      <c r="A6">
        <v>2662302</v>
      </c>
      <c r="B6">
        <v>2017</v>
      </c>
      <c r="C6" t="s">
        <v>58</v>
      </c>
      <c r="D6">
        <v>190</v>
      </c>
      <c r="E6" t="s">
        <v>18</v>
      </c>
      <c r="F6">
        <v>4</v>
      </c>
      <c r="G6" s="1">
        <v>0.3</v>
      </c>
      <c r="H6" s="1">
        <v>0.6</v>
      </c>
      <c r="I6" s="2">
        <v>4.25</v>
      </c>
      <c r="J6" s="2">
        <v>4.75</v>
      </c>
      <c r="K6" s="2">
        <v>3.6</v>
      </c>
      <c r="L6" s="2">
        <v>4</v>
      </c>
    </row>
    <row r="7" spans="1:12" hidden="1" x14ac:dyDescent="0.2">
      <c r="A7">
        <v>2484268</v>
      </c>
      <c r="B7">
        <v>2017</v>
      </c>
      <c r="C7" t="s">
        <v>58</v>
      </c>
      <c r="D7">
        <v>190</v>
      </c>
      <c r="E7" t="s">
        <v>18</v>
      </c>
      <c r="F7">
        <v>4</v>
      </c>
      <c r="G7" s="1">
        <v>0.3</v>
      </c>
      <c r="H7" s="1">
        <v>0.6</v>
      </c>
      <c r="I7" s="2">
        <v>3.875</v>
      </c>
      <c r="J7" s="2">
        <v>4.875</v>
      </c>
      <c r="K7" s="2">
        <v>4.333333333333333</v>
      </c>
      <c r="L7" s="2">
        <v>4.666666666666667</v>
      </c>
    </row>
    <row r="8" spans="1:12" hidden="1" x14ac:dyDescent="0.2">
      <c r="A8">
        <v>2181624</v>
      </c>
      <c r="B8">
        <v>2017</v>
      </c>
      <c r="C8" t="s">
        <v>59</v>
      </c>
      <c r="D8">
        <v>190</v>
      </c>
      <c r="E8" t="s">
        <v>18</v>
      </c>
      <c r="F8">
        <v>4</v>
      </c>
      <c r="G8" s="1">
        <v>0.6</v>
      </c>
      <c r="H8" s="1">
        <v>0.6</v>
      </c>
      <c r="I8" s="2">
        <v>3.75</v>
      </c>
      <c r="J8" s="2">
        <v>3.625</v>
      </c>
      <c r="K8" s="2">
        <v>3.8333333333333335</v>
      </c>
      <c r="L8" s="2">
        <v>3.5</v>
      </c>
    </row>
    <row r="9" spans="1:12" hidden="1" x14ac:dyDescent="0.2">
      <c r="A9">
        <v>2513026</v>
      </c>
      <c r="B9">
        <v>2017</v>
      </c>
      <c r="C9" t="s">
        <v>59</v>
      </c>
      <c r="D9">
        <v>190</v>
      </c>
      <c r="E9" t="s">
        <v>18</v>
      </c>
      <c r="F9">
        <v>4</v>
      </c>
      <c r="G9" s="1">
        <v>0.4</v>
      </c>
      <c r="H9" s="1">
        <v>0.8</v>
      </c>
      <c r="I9" s="2">
        <v>3.5</v>
      </c>
      <c r="J9" s="2">
        <v>4.125</v>
      </c>
      <c r="K9" s="2">
        <v>4.833333333333333</v>
      </c>
      <c r="L9" s="2">
        <v>4.833333333333333</v>
      </c>
    </row>
    <row r="10" spans="1:12" hidden="1" x14ac:dyDescent="0.2">
      <c r="A10">
        <v>2452697</v>
      </c>
      <c r="B10">
        <v>2017</v>
      </c>
      <c r="C10" t="s">
        <v>59</v>
      </c>
      <c r="D10">
        <v>190</v>
      </c>
      <c r="E10" t="s">
        <v>18</v>
      </c>
      <c r="F10">
        <v>4</v>
      </c>
      <c r="G10" s="1">
        <v>0.4</v>
      </c>
      <c r="H10" s="1">
        <v>0.5</v>
      </c>
      <c r="I10" s="2">
        <v>3.5</v>
      </c>
      <c r="J10" s="2">
        <v>4.375</v>
      </c>
      <c r="K10" s="2">
        <v>4.5</v>
      </c>
      <c r="L10" s="2">
        <v>4.5</v>
      </c>
    </row>
    <row r="11" spans="1:12" hidden="1" x14ac:dyDescent="0.2">
      <c r="A11">
        <v>2657114</v>
      </c>
      <c r="B11">
        <v>2017</v>
      </c>
      <c r="C11" t="s">
        <v>59</v>
      </c>
      <c r="D11">
        <v>190</v>
      </c>
      <c r="E11" t="s">
        <v>18</v>
      </c>
      <c r="F11">
        <v>4</v>
      </c>
      <c r="G11" s="1">
        <v>0.7</v>
      </c>
      <c r="H11" s="1">
        <v>0.6</v>
      </c>
      <c r="I11" s="2">
        <v>4.75</v>
      </c>
      <c r="J11" s="2">
        <v>4.5</v>
      </c>
      <c r="K11" s="2">
        <v>4.166666666666667</v>
      </c>
      <c r="L11" s="2">
        <v>4.333333333333333</v>
      </c>
    </row>
    <row r="12" spans="1:12" hidden="1" x14ac:dyDescent="0.2">
      <c r="A12">
        <v>2026289</v>
      </c>
      <c r="B12">
        <v>2017</v>
      </c>
      <c r="C12" t="s">
        <v>59</v>
      </c>
      <c r="D12">
        <v>190</v>
      </c>
      <c r="E12" t="s">
        <v>18</v>
      </c>
      <c r="F12">
        <v>4</v>
      </c>
      <c r="G12" s="1">
        <v>0.5</v>
      </c>
      <c r="H12" s="1">
        <v>0.4</v>
      </c>
      <c r="I12" s="2">
        <v>4.5</v>
      </c>
      <c r="J12" s="2">
        <v>4.875</v>
      </c>
      <c r="K12" s="2">
        <v>4.666666666666667</v>
      </c>
      <c r="L12" s="2">
        <v>5</v>
      </c>
    </row>
    <row r="13" spans="1:12" hidden="1" x14ac:dyDescent="0.2">
      <c r="A13">
        <v>2303607</v>
      </c>
      <c r="B13">
        <v>2017</v>
      </c>
      <c r="C13" t="s">
        <v>59</v>
      </c>
      <c r="D13">
        <v>190</v>
      </c>
      <c r="E13" t="s">
        <v>18</v>
      </c>
      <c r="F13">
        <v>4</v>
      </c>
      <c r="G13" s="1">
        <v>0.4</v>
      </c>
      <c r="H13" s="1">
        <v>0.4</v>
      </c>
      <c r="I13" s="2">
        <v>5</v>
      </c>
      <c r="J13" s="2">
        <v>4.875</v>
      </c>
      <c r="K13" s="2">
        <v>4.5</v>
      </c>
      <c r="L13" s="2">
        <v>4.5</v>
      </c>
    </row>
    <row r="14" spans="1:12" hidden="1" x14ac:dyDescent="0.2">
      <c r="A14">
        <v>2234248</v>
      </c>
      <c r="B14">
        <v>2017</v>
      </c>
      <c r="C14" t="s">
        <v>59</v>
      </c>
      <c r="D14">
        <v>190</v>
      </c>
      <c r="E14" t="s">
        <v>18</v>
      </c>
      <c r="F14">
        <v>4</v>
      </c>
      <c r="G14" s="1">
        <v>0.6</v>
      </c>
      <c r="H14" s="1">
        <v>0.7</v>
      </c>
      <c r="I14" s="2">
        <v>4.5</v>
      </c>
      <c r="J14" s="2">
        <v>5</v>
      </c>
      <c r="K14" s="2">
        <v>4.166666666666667</v>
      </c>
      <c r="L14" s="2">
        <v>5</v>
      </c>
    </row>
    <row r="15" spans="1:12" hidden="1" x14ac:dyDescent="0.2">
      <c r="A15">
        <v>2878101</v>
      </c>
      <c r="B15">
        <v>2017</v>
      </c>
      <c r="C15" t="s">
        <v>59</v>
      </c>
      <c r="D15">
        <v>190</v>
      </c>
      <c r="E15" t="s">
        <v>18</v>
      </c>
      <c r="F15">
        <v>4</v>
      </c>
      <c r="G15" s="1">
        <v>0.6</v>
      </c>
      <c r="H15" s="1">
        <v>0.7</v>
      </c>
      <c r="I15" s="2">
        <v>3.375</v>
      </c>
      <c r="J15" s="2">
        <v>5.125</v>
      </c>
      <c r="K15" s="2">
        <v>3.5</v>
      </c>
      <c r="L15" s="2">
        <v>4.333333333333333</v>
      </c>
    </row>
    <row r="16" spans="1:12" hidden="1" x14ac:dyDescent="0.2">
      <c r="A16">
        <v>2444463</v>
      </c>
      <c r="B16">
        <v>2017</v>
      </c>
      <c r="C16" t="s">
        <v>59</v>
      </c>
      <c r="D16">
        <v>190</v>
      </c>
      <c r="E16" t="s">
        <v>18</v>
      </c>
      <c r="F16">
        <v>4</v>
      </c>
      <c r="G16" s="1">
        <v>0.5</v>
      </c>
      <c r="H16" s="1">
        <v>0.5</v>
      </c>
      <c r="I16" s="2">
        <v>4.875</v>
      </c>
      <c r="J16" s="2">
        <v>5.375</v>
      </c>
      <c r="K16" s="2">
        <v>4.666666666666667</v>
      </c>
      <c r="L16" s="2">
        <v>3.75</v>
      </c>
    </row>
    <row r="17" spans="1:12" hidden="1" x14ac:dyDescent="0.2">
      <c r="A17">
        <v>2071586</v>
      </c>
      <c r="B17">
        <v>2017</v>
      </c>
      <c r="C17" t="s">
        <v>59</v>
      </c>
      <c r="D17">
        <v>190</v>
      </c>
      <c r="E17" t="s">
        <v>18</v>
      </c>
      <c r="F17">
        <v>4</v>
      </c>
      <c r="G17" s="1">
        <v>0.3</v>
      </c>
      <c r="H17" s="1">
        <v>0.1</v>
      </c>
      <c r="I17" s="2">
        <v>4</v>
      </c>
      <c r="J17" s="2">
        <v>5.5</v>
      </c>
      <c r="K17" s="2">
        <v>4.5</v>
      </c>
      <c r="L17" s="2">
        <v>4.5</v>
      </c>
    </row>
    <row r="18" spans="1:12" hidden="1" x14ac:dyDescent="0.2">
      <c r="A18">
        <v>2113655</v>
      </c>
      <c r="B18">
        <v>2017</v>
      </c>
      <c r="C18" t="s">
        <v>59</v>
      </c>
      <c r="D18">
        <v>190</v>
      </c>
      <c r="E18" t="s">
        <v>18</v>
      </c>
      <c r="F18">
        <v>4</v>
      </c>
      <c r="G18" s="1">
        <v>0.7</v>
      </c>
      <c r="H18" s="1">
        <v>0.7</v>
      </c>
      <c r="I18" s="2">
        <v>4.75</v>
      </c>
      <c r="J18" s="2">
        <v>5.5</v>
      </c>
      <c r="K18" s="2">
        <v>4.833333333333333</v>
      </c>
      <c r="L18" s="2">
        <v>5</v>
      </c>
    </row>
    <row r="19" spans="1:12" hidden="1" x14ac:dyDescent="0.2">
      <c r="A19">
        <v>2605511</v>
      </c>
      <c r="B19">
        <v>2017</v>
      </c>
      <c r="C19" t="s">
        <v>59</v>
      </c>
      <c r="D19">
        <v>190</v>
      </c>
      <c r="E19" t="s">
        <v>18</v>
      </c>
      <c r="F19">
        <v>4</v>
      </c>
      <c r="G19" s="1">
        <v>0.4</v>
      </c>
      <c r="H19" s="1">
        <v>0.5</v>
      </c>
      <c r="I19" s="2">
        <v>5.125</v>
      </c>
      <c r="J19" s="2">
        <v>5.5</v>
      </c>
      <c r="K19" s="2">
        <v>4</v>
      </c>
      <c r="L19" s="2">
        <v>4.166666666666667</v>
      </c>
    </row>
    <row r="20" spans="1:12" hidden="1" x14ac:dyDescent="0.2">
      <c r="A20">
        <v>2615554</v>
      </c>
      <c r="B20">
        <v>2017</v>
      </c>
      <c r="C20" t="s">
        <v>59</v>
      </c>
      <c r="D20">
        <v>190</v>
      </c>
      <c r="E20" t="s">
        <v>18</v>
      </c>
      <c r="F20">
        <v>4</v>
      </c>
      <c r="G20" s="1">
        <v>0.5</v>
      </c>
      <c r="H20" s="1">
        <v>0.7</v>
      </c>
      <c r="I20" s="2">
        <v>4</v>
      </c>
      <c r="J20" s="2">
        <v>5.625</v>
      </c>
      <c r="K20" s="2">
        <v>4.333333333333333</v>
      </c>
      <c r="L20" s="2">
        <v>5</v>
      </c>
    </row>
    <row r="21" spans="1:12" hidden="1" x14ac:dyDescent="0.2">
      <c r="A21">
        <v>2261618</v>
      </c>
      <c r="B21">
        <v>2017</v>
      </c>
      <c r="C21" t="s">
        <v>59</v>
      </c>
      <c r="D21">
        <v>190</v>
      </c>
      <c r="E21" t="s">
        <v>18</v>
      </c>
      <c r="F21">
        <v>4</v>
      </c>
      <c r="G21" s="1">
        <v>0.3</v>
      </c>
      <c r="H21" s="1">
        <v>0.6</v>
      </c>
      <c r="I21" s="2">
        <v>4.375</v>
      </c>
      <c r="J21" s="2">
        <v>5.625</v>
      </c>
      <c r="K21" s="2">
        <v>5</v>
      </c>
      <c r="L21" s="2">
        <v>5</v>
      </c>
    </row>
    <row r="22" spans="1:12" hidden="1" x14ac:dyDescent="0.2">
      <c r="A22">
        <v>2940521</v>
      </c>
      <c r="B22">
        <v>2017</v>
      </c>
      <c r="C22" t="s">
        <v>58</v>
      </c>
      <c r="D22">
        <v>146</v>
      </c>
      <c r="E22" t="s">
        <v>18</v>
      </c>
      <c r="F22">
        <v>5</v>
      </c>
      <c r="G22" s="1">
        <v>0.4</v>
      </c>
      <c r="H22" s="1">
        <v>0.5</v>
      </c>
      <c r="I22" s="2">
        <v>4</v>
      </c>
      <c r="J22" s="2">
        <v>4.125</v>
      </c>
      <c r="K22" s="2">
        <v>3.6666666666666665</v>
      </c>
      <c r="L22" s="2">
        <v>4.333333333333333</v>
      </c>
    </row>
    <row r="23" spans="1:12" hidden="1" x14ac:dyDescent="0.2">
      <c r="A23">
        <v>2925904</v>
      </c>
      <c r="B23">
        <v>2017</v>
      </c>
      <c r="C23" t="s">
        <v>58</v>
      </c>
      <c r="D23">
        <v>146</v>
      </c>
      <c r="E23" t="s">
        <v>18</v>
      </c>
      <c r="F23">
        <v>5</v>
      </c>
      <c r="G23" s="1">
        <v>0.4</v>
      </c>
      <c r="H23" s="1">
        <v>0.3</v>
      </c>
      <c r="I23" s="2">
        <v>3.5</v>
      </c>
      <c r="J23" s="2">
        <v>4.25</v>
      </c>
      <c r="K23" s="2">
        <v>4</v>
      </c>
      <c r="L23" s="2">
        <v>4.833333333333333</v>
      </c>
    </row>
    <row r="24" spans="1:12" hidden="1" x14ac:dyDescent="0.2">
      <c r="A24">
        <v>2880393</v>
      </c>
      <c r="B24">
        <v>2017</v>
      </c>
      <c r="C24" t="s">
        <v>58</v>
      </c>
      <c r="D24">
        <v>146</v>
      </c>
      <c r="E24" t="s">
        <v>18</v>
      </c>
      <c r="F24">
        <v>5</v>
      </c>
      <c r="G24" s="1">
        <v>0.3</v>
      </c>
      <c r="H24" s="1">
        <v>0.5</v>
      </c>
      <c r="I24" s="2">
        <v>4</v>
      </c>
      <c r="J24" s="2">
        <v>4.5</v>
      </c>
      <c r="K24" s="2">
        <v>3.1666666666666665</v>
      </c>
      <c r="L24" s="2">
        <v>2.3333333333333335</v>
      </c>
    </row>
    <row r="25" spans="1:12" hidden="1" x14ac:dyDescent="0.2">
      <c r="A25">
        <v>2706742</v>
      </c>
      <c r="B25">
        <v>2017</v>
      </c>
      <c r="C25" t="s">
        <v>58</v>
      </c>
      <c r="D25">
        <v>146</v>
      </c>
      <c r="E25" t="s">
        <v>18</v>
      </c>
      <c r="F25">
        <v>5</v>
      </c>
      <c r="G25" s="1">
        <v>0.5</v>
      </c>
      <c r="H25" s="1">
        <v>0.5</v>
      </c>
      <c r="I25" s="2">
        <v>4.5</v>
      </c>
      <c r="J25" s="2">
        <v>4.5</v>
      </c>
      <c r="K25" s="2">
        <v>4.166666666666667</v>
      </c>
      <c r="L25" s="2">
        <v>4.166666666666667</v>
      </c>
    </row>
    <row r="26" spans="1:12" hidden="1" x14ac:dyDescent="0.2">
      <c r="A26">
        <v>2124674</v>
      </c>
      <c r="B26">
        <v>2017</v>
      </c>
      <c r="C26" t="s">
        <v>58</v>
      </c>
      <c r="D26">
        <v>146</v>
      </c>
      <c r="E26" t="s">
        <v>18</v>
      </c>
      <c r="F26">
        <v>5</v>
      </c>
      <c r="G26" s="1">
        <v>0.5</v>
      </c>
      <c r="H26" s="1">
        <v>0.4</v>
      </c>
      <c r="I26" s="2">
        <v>4</v>
      </c>
      <c r="J26" s="2">
        <v>4.5714285714285712</v>
      </c>
      <c r="K26" s="2">
        <v>3.6666666666666665</v>
      </c>
      <c r="L26" s="2">
        <v>3.5</v>
      </c>
    </row>
    <row r="27" spans="1:12" hidden="1" x14ac:dyDescent="0.2">
      <c r="A27">
        <v>2492332</v>
      </c>
      <c r="B27">
        <v>2017</v>
      </c>
      <c r="C27" t="s">
        <v>58</v>
      </c>
      <c r="D27">
        <v>146</v>
      </c>
      <c r="E27" t="s">
        <v>18</v>
      </c>
      <c r="F27">
        <v>5</v>
      </c>
      <c r="G27" s="1">
        <v>0.4</v>
      </c>
      <c r="H27" s="1">
        <v>0.1</v>
      </c>
      <c r="I27" s="2">
        <v>4.125</v>
      </c>
      <c r="J27" s="2">
        <v>5.25</v>
      </c>
      <c r="K27" s="2">
        <v>3.8333333333333335</v>
      </c>
      <c r="L27" s="2">
        <v>4.166666666666667</v>
      </c>
    </row>
    <row r="28" spans="1:12" hidden="1" x14ac:dyDescent="0.2">
      <c r="A28">
        <v>2736320</v>
      </c>
      <c r="B28">
        <v>2017</v>
      </c>
      <c r="C28" t="s">
        <v>58</v>
      </c>
      <c r="D28">
        <v>146</v>
      </c>
      <c r="E28" t="s">
        <v>18</v>
      </c>
      <c r="F28">
        <v>5</v>
      </c>
      <c r="G28" s="1">
        <v>0.5</v>
      </c>
      <c r="H28" s="1">
        <v>0.8</v>
      </c>
      <c r="I28" s="2">
        <v>5</v>
      </c>
      <c r="J28" s="2">
        <v>6</v>
      </c>
      <c r="K28" s="2">
        <v>4.833333333333333</v>
      </c>
      <c r="L28" s="2">
        <v>5</v>
      </c>
    </row>
    <row r="29" spans="1:12" hidden="1" x14ac:dyDescent="0.2">
      <c r="A29">
        <v>2865835</v>
      </c>
      <c r="B29">
        <v>2017</v>
      </c>
      <c r="C29" t="s">
        <v>59</v>
      </c>
      <c r="D29">
        <v>146</v>
      </c>
      <c r="E29" t="s">
        <v>18</v>
      </c>
      <c r="F29">
        <v>5</v>
      </c>
      <c r="G29" s="1">
        <v>0.4</v>
      </c>
      <c r="H29" s="1">
        <v>0.5</v>
      </c>
      <c r="I29" s="2">
        <v>3.25</v>
      </c>
      <c r="J29" s="2">
        <v>3.875</v>
      </c>
      <c r="K29" s="2">
        <v>2.6666666666666665</v>
      </c>
      <c r="L29" s="2">
        <v>2.6666666666666665</v>
      </c>
    </row>
    <row r="30" spans="1:12" hidden="1" x14ac:dyDescent="0.2">
      <c r="A30">
        <v>2299878</v>
      </c>
      <c r="B30">
        <v>2017</v>
      </c>
      <c r="C30" t="s">
        <v>59</v>
      </c>
      <c r="D30">
        <v>146</v>
      </c>
      <c r="E30" t="s">
        <v>18</v>
      </c>
      <c r="F30">
        <v>5</v>
      </c>
      <c r="G30" s="1">
        <v>0.5</v>
      </c>
      <c r="H30" s="1">
        <v>0.7</v>
      </c>
      <c r="I30" s="2">
        <v>4.125</v>
      </c>
      <c r="J30" s="2">
        <v>3.875</v>
      </c>
      <c r="K30" s="2">
        <v>4</v>
      </c>
      <c r="L30" s="2">
        <v>4.833333333333333</v>
      </c>
    </row>
    <row r="31" spans="1:12" hidden="1" x14ac:dyDescent="0.2">
      <c r="A31">
        <v>2332905</v>
      </c>
      <c r="B31">
        <v>2017</v>
      </c>
      <c r="C31" t="s">
        <v>59</v>
      </c>
      <c r="D31">
        <v>146</v>
      </c>
      <c r="E31" t="s">
        <v>18</v>
      </c>
      <c r="F31">
        <v>5</v>
      </c>
      <c r="G31" s="1">
        <v>0.5</v>
      </c>
      <c r="H31" s="1">
        <v>0.4</v>
      </c>
      <c r="I31" s="2">
        <v>3.125</v>
      </c>
      <c r="J31" s="2">
        <v>4.625</v>
      </c>
      <c r="K31" s="2">
        <v>3</v>
      </c>
      <c r="L31" s="2">
        <v>3.3333333333333335</v>
      </c>
    </row>
    <row r="32" spans="1:12" hidden="1" x14ac:dyDescent="0.2">
      <c r="A32">
        <v>2024730</v>
      </c>
      <c r="B32">
        <v>2017</v>
      </c>
      <c r="C32" t="s">
        <v>59</v>
      </c>
      <c r="D32">
        <v>146</v>
      </c>
      <c r="E32" t="s">
        <v>18</v>
      </c>
      <c r="F32">
        <v>5</v>
      </c>
      <c r="G32" s="1">
        <v>0.6</v>
      </c>
      <c r="H32" s="1">
        <v>0.5</v>
      </c>
      <c r="I32" s="2">
        <v>4.125</v>
      </c>
      <c r="J32" s="2">
        <v>4.625</v>
      </c>
      <c r="K32" s="2">
        <v>4.333333333333333</v>
      </c>
      <c r="L32" s="2">
        <v>5</v>
      </c>
    </row>
    <row r="33" spans="1:12" hidden="1" x14ac:dyDescent="0.2">
      <c r="A33">
        <v>2886621</v>
      </c>
      <c r="B33">
        <v>2017</v>
      </c>
      <c r="C33" t="s">
        <v>59</v>
      </c>
      <c r="D33">
        <v>146</v>
      </c>
      <c r="E33" t="s">
        <v>18</v>
      </c>
      <c r="F33">
        <v>5</v>
      </c>
      <c r="G33" s="1">
        <v>0.5</v>
      </c>
      <c r="H33" s="1">
        <v>0.4</v>
      </c>
      <c r="I33" s="2">
        <v>4.375</v>
      </c>
      <c r="J33" s="2">
        <v>4.75</v>
      </c>
      <c r="K33" s="2">
        <v>4.333333333333333</v>
      </c>
      <c r="L33" s="2">
        <v>3.8333333333333335</v>
      </c>
    </row>
    <row r="34" spans="1:12" hidden="1" x14ac:dyDescent="0.2">
      <c r="A34">
        <v>2897728</v>
      </c>
      <c r="B34">
        <v>2017</v>
      </c>
      <c r="C34" t="s">
        <v>59</v>
      </c>
      <c r="D34">
        <v>146</v>
      </c>
      <c r="E34" t="s">
        <v>18</v>
      </c>
      <c r="F34">
        <v>5</v>
      </c>
      <c r="G34" s="1">
        <v>0.7</v>
      </c>
      <c r="H34" s="1">
        <v>0.8</v>
      </c>
      <c r="I34" s="2">
        <v>4.875</v>
      </c>
      <c r="J34" s="2">
        <v>4.75</v>
      </c>
      <c r="K34" s="2">
        <v>3.6666666666666665</v>
      </c>
      <c r="L34" s="2">
        <v>3.8333333333333335</v>
      </c>
    </row>
    <row r="35" spans="1:12" hidden="1" x14ac:dyDescent="0.2">
      <c r="A35">
        <v>2268023</v>
      </c>
      <c r="B35">
        <v>2017</v>
      </c>
      <c r="C35" t="s">
        <v>59</v>
      </c>
      <c r="D35">
        <v>146</v>
      </c>
      <c r="E35" t="s">
        <v>18</v>
      </c>
      <c r="F35">
        <v>5</v>
      </c>
      <c r="G35" s="1">
        <v>0.4</v>
      </c>
      <c r="H35" s="1">
        <v>0.7</v>
      </c>
      <c r="I35" s="2">
        <v>5</v>
      </c>
      <c r="J35" s="2">
        <v>5.25</v>
      </c>
      <c r="K35" s="2">
        <v>3.6666666666666665</v>
      </c>
      <c r="L35" s="2">
        <v>4</v>
      </c>
    </row>
    <row r="36" spans="1:12" hidden="1" x14ac:dyDescent="0.2">
      <c r="A36">
        <v>2252960</v>
      </c>
      <c r="B36">
        <v>2017</v>
      </c>
      <c r="C36" t="s">
        <v>59</v>
      </c>
      <c r="D36">
        <v>146</v>
      </c>
      <c r="E36" t="s">
        <v>18</v>
      </c>
      <c r="F36">
        <v>5</v>
      </c>
      <c r="G36" s="1">
        <v>0.9</v>
      </c>
      <c r="H36" s="1">
        <v>0.8</v>
      </c>
      <c r="I36" s="2">
        <v>4.625</v>
      </c>
      <c r="J36" s="2">
        <v>5.5</v>
      </c>
      <c r="K36" s="2">
        <v>4</v>
      </c>
      <c r="L36" s="2">
        <v>1</v>
      </c>
    </row>
    <row r="37" spans="1:12" hidden="1" x14ac:dyDescent="0.2">
      <c r="A37">
        <v>2353252</v>
      </c>
      <c r="B37">
        <v>2017</v>
      </c>
      <c r="C37" t="s">
        <v>59</v>
      </c>
      <c r="D37">
        <v>146</v>
      </c>
      <c r="E37" t="s">
        <v>18</v>
      </c>
      <c r="F37">
        <v>5</v>
      </c>
      <c r="G37" s="1">
        <v>0.3</v>
      </c>
      <c r="H37" s="1">
        <v>0.6</v>
      </c>
      <c r="I37" s="2">
        <v>4.75</v>
      </c>
      <c r="J37" s="2">
        <v>6</v>
      </c>
      <c r="K37" s="2">
        <v>4.5</v>
      </c>
      <c r="L37" s="2">
        <v>4.833333333333333</v>
      </c>
    </row>
    <row r="38" spans="1:12" hidden="1" x14ac:dyDescent="0.2">
      <c r="A38">
        <v>2065177</v>
      </c>
      <c r="B38">
        <v>2018</v>
      </c>
      <c r="C38" t="s">
        <v>58</v>
      </c>
      <c r="D38">
        <v>124</v>
      </c>
      <c r="E38" t="s">
        <v>18</v>
      </c>
      <c r="F38">
        <v>4</v>
      </c>
      <c r="G38" s="1">
        <v>0.3</v>
      </c>
      <c r="H38" s="1">
        <v>0.7</v>
      </c>
      <c r="I38" s="2">
        <v>5.375</v>
      </c>
      <c r="J38" s="2">
        <v>4.8571428571428568</v>
      </c>
      <c r="K38" s="2">
        <v>4.833333333333333</v>
      </c>
      <c r="L38" s="2">
        <v>3.8333333333333335</v>
      </c>
    </row>
    <row r="39" spans="1:12" hidden="1" x14ac:dyDescent="0.2">
      <c r="A39">
        <v>2353172</v>
      </c>
      <c r="B39">
        <v>2018</v>
      </c>
      <c r="C39" t="s">
        <v>58</v>
      </c>
      <c r="D39">
        <v>124</v>
      </c>
      <c r="E39" t="s">
        <v>18</v>
      </c>
      <c r="F39">
        <v>4</v>
      </c>
      <c r="G39" s="1">
        <v>0.4</v>
      </c>
      <c r="H39" s="1">
        <v>0.7</v>
      </c>
      <c r="I39" s="2">
        <v>5.375</v>
      </c>
      <c r="J39" s="2">
        <v>4.875</v>
      </c>
      <c r="K39" s="2">
        <v>4.166666666666667</v>
      </c>
      <c r="L39" s="2">
        <v>3.8333333333333335</v>
      </c>
    </row>
    <row r="40" spans="1:12" hidden="1" x14ac:dyDescent="0.2">
      <c r="A40">
        <v>2227782</v>
      </c>
      <c r="B40">
        <v>2018</v>
      </c>
      <c r="C40" t="s">
        <v>58</v>
      </c>
      <c r="D40">
        <v>124</v>
      </c>
      <c r="E40" t="s">
        <v>18</v>
      </c>
      <c r="F40">
        <v>4</v>
      </c>
      <c r="G40" s="1">
        <v>0.3</v>
      </c>
      <c r="H40" s="1">
        <v>0.3</v>
      </c>
      <c r="I40" s="2">
        <v>4.5</v>
      </c>
      <c r="J40" s="2">
        <v>5.4285714285714288</v>
      </c>
      <c r="K40" s="2">
        <v>3.3333333333333335</v>
      </c>
      <c r="L40" s="2">
        <v>4.333333333333333</v>
      </c>
    </row>
    <row r="41" spans="1:12" hidden="1" x14ac:dyDescent="0.2">
      <c r="A41">
        <v>2490768</v>
      </c>
      <c r="B41">
        <v>2018</v>
      </c>
      <c r="C41" t="s">
        <v>59</v>
      </c>
      <c r="D41">
        <v>124</v>
      </c>
      <c r="E41" t="s">
        <v>18</v>
      </c>
      <c r="F41">
        <v>4</v>
      </c>
      <c r="G41" s="1">
        <v>0.6</v>
      </c>
      <c r="H41" s="1">
        <v>0.6</v>
      </c>
      <c r="I41" s="2">
        <v>3.4285714285714284</v>
      </c>
      <c r="J41" s="2">
        <v>3.375</v>
      </c>
      <c r="K41" s="2">
        <v>4.5</v>
      </c>
      <c r="L41" s="2">
        <v>5</v>
      </c>
    </row>
    <row r="42" spans="1:12" hidden="1" x14ac:dyDescent="0.2">
      <c r="A42">
        <v>2587530</v>
      </c>
      <c r="B42">
        <v>2018</v>
      </c>
      <c r="C42" t="s">
        <v>59</v>
      </c>
      <c r="D42">
        <v>124</v>
      </c>
      <c r="E42" t="s">
        <v>18</v>
      </c>
      <c r="F42">
        <v>4</v>
      </c>
      <c r="G42" s="1">
        <v>0.3</v>
      </c>
      <c r="H42" s="1">
        <v>0.3</v>
      </c>
      <c r="I42" s="2">
        <v>3.75</v>
      </c>
      <c r="J42" s="2">
        <v>3.375</v>
      </c>
      <c r="K42" s="2">
        <v>3.6666666666666665</v>
      </c>
      <c r="L42" s="2">
        <v>4</v>
      </c>
    </row>
    <row r="43" spans="1:12" hidden="1" x14ac:dyDescent="0.2">
      <c r="A43">
        <v>2955279</v>
      </c>
      <c r="B43">
        <v>2018</v>
      </c>
      <c r="C43" t="s">
        <v>59</v>
      </c>
      <c r="D43">
        <v>124</v>
      </c>
      <c r="E43" t="s">
        <v>18</v>
      </c>
      <c r="F43">
        <v>4</v>
      </c>
      <c r="G43" s="1">
        <v>0.9</v>
      </c>
      <c r="H43" s="1">
        <v>0.9</v>
      </c>
      <c r="I43" s="2">
        <v>3.625</v>
      </c>
      <c r="J43" s="2">
        <v>3.625</v>
      </c>
      <c r="K43" s="2">
        <v>3.6666666666666665</v>
      </c>
      <c r="L43" s="2">
        <v>3.8333333333333335</v>
      </c>
    </row>
    <row r="44" spans="1:12" hidden="1" x14ac:dyDescent="0.2">
      <c r="A44">
        <v>2330920</v>
      </c>
      <c r="B44">
        <v>2018</v>
      </c>
      <c r="C44" t="s">
        <v>59</v>
      </c>
      <c r="D44">
        <v>124</v>
      </c>
      <c r="E44" t="s">
        <v>18</v>
      </c>
      <c r="F44">
        <v>4</v>
      </c>
      <c r="G44" s="1">
        <v>0.6</v>
      </c>
      <c r="H44" s="1">
        <v>0.5</v>
      </c>
      <c r="I44" s="2">
        <v>4.125</v>
      </c>
      <c r="J44" s="2">
        <v>3.75</v>
      </c>
      <c r="K44" s="2">
        <v>4.5</v>
      </c>
      <c r="L44" s="2">
        <v>4.666666666666667</v>
      </c>
    </row>
    <row r="45" spans="1:12" hidden="1" x14ac:dyDescent="0.2">
      <c r="A45">
        <v>2212466</v>
      </c>
      <c r="B45">
        <v>2018</v>
      </c>
      <c r="C45" t="s">
        <v>59</v>
      </c>
      <c r="D45">
        <v>124</v>
      </c>
      <c r="E45" t="s">
        <v>18</v>
      </c>
      <c r="F45">
        <v>4</v>
      </c>
      <c r="G45" s="1">
        <v>0.6</v>
      </c>
      <c r="H45" s="1">
        <v>0.6</v>
      </c>
      <c r="I45" s="2">
        <v>3.875</v>
      </c>
      <c r="J45" s="2">
        <v>3.875</v>
      </c>
      <c r="K45" s="2">
        <v>4.166666666666667</v>
      </c>
      <c r="L45" s="2">
        <v>4.333333333333333</v>
      </c>
    </row>
    <row r="46" spans="1:12" hidden="1" x14ac:dyDescent="0.2">
      <c r="A46">
        <v>2289012</v>
      </c>
      <c r="B46">
        <v>2018</v>
      </c>
      <c r="C46" t="s">
        <v>59</v>
      </c>
      <c r="D46">
        <v>124</v>
      </c>
      <c r="E46" t="s">
        <v>18</v>
      </c>
      <c r="F46">
        <v>4</v>
      </c>
      <c r="G46" s="1">
        <v>0.3</v>
      </c>
      <c r="H46" s="1">
        <v>0.4</v>
      </c>
      <c r="I46" s="2">
        <v>3.125</v>
      </c>
      <c r="J46" s="2">
        <v>4</v>
      </c>
      <c r="K46" s="2">
        <v>4.666666666666667</v>
      </c>
      <c r="L46" s="2">
        <v>4.833333333333333</v>
      </c>
    </row>
    <row r="47" spans="1:12" hidden="1" x14ac:dyDescent="0.2">
      <c r="A47">
        <v>2992065</v>
      </c>
      <c r="B47">
        <v>2018</v>
      </c>
      <c r="C47" t="s">
        <v>59</v>
      </c>
      <c r="D47">
        <v>124</v>
      </c>
      <c r="E47" t="s">
        <v>18</v>
      </c>
      <c r="F47">
        <v>4</v>
      </c>
      <c r="G47" s="1">
        <v>0.6</v>
      </c>
      <c r="H47" s="1">
        <v>0.6</v>
      </c>
      <c r="I47" s="2">
        <v>4</v>
      </c>
      <c r="J47" s="2">
        <v>4</v>
      </c>
      <c r="K47" s="2">
        <v>3.2</v>
      </c>
      <c r="L47" s="2">
        <v>2.5</v>
      </c>
    </row>
    <row r="48" spans="1:12" hidden="1" x14ac:dyDescent="0.2">
      <c r="A48">
        <v>2272249</v>
      </c>
      <c r="B48">
        <v>2018</v>
      </c>
      <c r="C48" t="s">
        <v>59</v>
      </c>
      <c r="D48">
        <v>124</v>
      </c>
      <c r="E48" t="s">
        <v>18</v>
      </c>
      <c r="F48">
        <v>4</v>
      </c>
      <c r="G48" s="1">
        <v>0.8</v>
      </c>
      <c r="H48" s="1">
        <v>0.7</v>
      </c>
      <c r="I48" s="2">
        <v>4.125</v>
      </c>
      <c r="J48" s="2">
        <v>4.25</v>
      </c>
      <c r="K48" s="2">
        <v>5</v>
      </c>
      <c r="L48" s="2">
        <v>5</v>
      </c>
    </row>
    <row r="49" spans="1:12" hidden="1" x14ac:dyDescent="0.2">
      <c r="A49">
        <v>2854920</v>
      </c>
      <c r="B49">
        <v>2018</v>
      </c>
      <c r="C49" t="s">
        <v>59</v>
      </c>
      <c r="D49">
        <v>124</v>
      </c>
      <c r="E49" t="s">
        <v>18</v>
      </c>
      <c r="F49">
        <v>4</v>
      </c>
      <c r="G49" s="1">
        <v>0.5</v>
      </c>
      <c r="H49" s="1">
        <v>0.6</v>
      </c>
      <c r="I49" s="2">
        <v>2.875</v>
      </c>
      <c r="J49" s="2">
        <v>4.375</v>
      </c>
      <c r="K49" s="2">
        <v>3.6666666666666665</v>
      </c>
      <c r="L49" s="2">
        <v>3.5</v>
      </c>
    </row>
    <row r="50" spans="1:12" hidden="1" x14ac:dyDescent="0.2">
      <c r="A50">
        <v>2785948</v>
      </c>
      <c r="B50">
        <v>2018</v>
      </c>
      <c r="C50" t="s">
        <v>59</v>
      </c>
      <c r="D50">
        <v>124</v>
      </c>
      <c r="E50" t="s">
        <v>18</v>
      </c>
      <c r="F50">
        <v>4</v>
      </c>
      <c r="G50" s="1">
        <v>0.5</v>
      </c>
      <c r="H50" s="1">
        <v>0.8</v>
      </c>
      <c r="I50" s="2">
        <v>4.375</v>
      </c>
      <c r="J50" s="2">
        <v>4.5</v>
      </c>
      <c r="K50" s="2">
        <v>3.8333333333333335</v>
      </c>
      <c r="L50" s="2">
        <v>4.666666666666667</v>
      </c>
    </row>
    <row r="51" spans="1:12" hidden="1" x14ac:dyDescent="0.2">
      <c r="A51">
        <v>2859810</v>
      </c>
      <c r="B51">
        <v>2018</v>
      </c>
      <c r="C51" t="s">
        <v>59</v>
      </c>
      <c r="D51">
        <v>124</v>
      </c>
      <c r="E51" t="s">
        <v>18</v>
      </c>
      <c r="F51">
        <v>4</v>
      </c>
      <c r="G51" s="1">
        <v>0.7</v>
      </c>
      <c r="H51" s="1">
        <v>0.7</v>
      </c>
      <c r="I51" s="2">
        <v>4.5</v>
      </c>
      <c r="J51" s="2">
        <v>4.5</v>
      </c>
      <c r="K51" s="2">
        <v>4.666666666666667</v>
      </c>
      <c r="L51" s="2">
        <v>4.666666666666667</v>
      </c>
    </row>
    <row r="52" spans="1:12" hidden="1" x14ac:dyDescent="0.2">
      <c r="A52">
        <v>2771178</v>
      </c>
      <c r="B52">
        <v>2018</v>
      </c>
      <c r="C52" t="s">
        <v>59</v>
      </c>
      <c r="D52">
        <v>124</v>
      </c>
      <c r="E52" t="s">
        <v>18</v>
      </c>
      <c r="F52">
        <v>4</v>
      </c>
      <c r="G52" s="1">
        <v>0.5</v>
      </c>
      <c r="H52" s="1">
        <v>0.4</v>
      </c>
      <c r="I52" s="2">
        <v>4.5</v>
      </c>
      <c r="J52" s="2">
        <v>4.625</v>
      </c>
      <c r="K52" s="2">
        <v>4.666666666666667</v>
      </c>
      <c r="L52" s="2">
        <v>4.333333333333333</v>
      </c>
    </row>
    <row r="53" spans="1:12" hidden="1" x14ac:dyDescent="0.2">
      <c r="A53">
        <v>2521245</v>
      </c>
      <c r="B53">
        <v>2018</v>
      </c>
      <c r="C53" t="s">
        <v>59</v>
      </c>
      <c r="D53">
        <v>124</v>
      </c>
      <c r="E53" t="s">
        <v>18</v>
      </c>
      <c r="F53">
        <v>4</v>
      </c>
      <c r="G53" s="1">
        <v>0.4</v>
      </c>
      <c r="H53" s="1">
        <v>0.5</v>
      </c>
      <c r="I53" s="2">
        <v>4.875</v>
      </c>
      <c r="J53" s="2">
        <v>5</v>
      </c>
      <c r="K53" s="2">
        <v>4.5</v>
      </c>
      <c r="L53" s="2">
        <v>4.166666666666667</v>
      </c>
    </row>
    <row r="54" spans="1:12" hidden="1" x14ac:dyDescent="0.2">
      <c r="A54">
        <v>2190572</v>
      </c>
      <c r="B54">
        <v>2018</v>
      </c>
      <c r="C54" t="s">
        <v>59</v>
      </c>
      <c r="D54">
        <v>124</v>
      </c>
      <c r="E54" t="s">
        <v>18</v>
      </c>
      <c r="F54">
        <v>4</v>
      </c>
      <c r="G54" s="1">
        <v>0.6</v>
      </c>
      <c r="H54" s="1">
        <v>0.5</v>
      </c>
      <c r="I54" s="2">
        <v>3.5714285714285716</v>
      </c>
      <c r="J54" s="2">
        <v>5.4285714285714288</v>
      </c>
      <c r="K54" s="2">
        <v>5</v>
      </c>
      <c r="L54" s="2">
        <v>5</v>
      </c>
    </row>
    <row r="55" spans="1:12" hidden="1" x14ac:dyDescent="0.2">
      <c r="A55">
        <v>2151898</v>
      </c>
      <c r="B55">
        <v>2018</v>
      </c>
      <c r="C55" t="s">
        <v>59</v>
      </c>
      <c r="D55">
        <v>124</v>
      </c>
      <c r="E55" t="s">
        <v>18</v>
      </c>
      <c r="F55">
        <v>4</v>
      </c>
      <c r="G55" s="1">
        <v>0.7</v>
      </c>
      <c r="H55" s="1">
        <v>0.7</v>
      </c>
      <c r="I55" s="2">
        <v>5.25</v>
      </c>
      <c r="J55" s="2">
        <v>5.625</v>
      </c>
      <c r="K55" s="2">
        <v>4.666666666666667</v>
      </c>
      <c r="L55" s="2">
        <v>4.666666666666667</v>
      </c>
    </row>
    <row r="56" spans="1:12" hidden="1" x14ac:dyDescent="0.2">
      <c r="A56">
        <v>2722947</v>
      </c>
      <c r="B56">
        <v>2018</v>
      </c>
      <c r="C56" t="s">
        <v>58</v>
      </c>
      <c r="D56">
        <v>150</v>
      </c>
      <c r="E56" t="s">
        <v>18</v>
      </c>
      <c r="F56">
        <v>5</v>
      </c>
      <c r="G56" s="1">
        <v>0.5</v>
      </c>
      <c r="H56" s="1">
        <v>0.4</v>
      </c>
      <c r="I56" s="2">
        <v>2.125</v>
      </c>
      <c r="J56" s="2">
        <v>2.625</v>
      </c>
      <c r="K56" s="2">
        <v>2.3333333333333335</v>
      </c>
      <c r="L56" s="2">
        <v>3</v>
      </c>
    </row>
    <row r="57" spans="1:12" hidden="1" x14ac:dyDescent="0.2">
      <c r="A57">
        <v>2120207</v>
      </c>
      <c r="B57">
        <v>2018</v>
      </c>
      <c r="C57" t="s">
        <v>58</v>
      </c>
      <c r="D57">
        <v>150</v>
      </c>
      <c r="E57" t="s">
        <v>18</v>
      </c>
      <c r="F57">
        <v>5</v>
      </c>
      <c r="G57" s="1">
        <v>0.6</v>
      </c>
      <c r="H57" s="1">
        <v>0.7</v>
      </c>
      <c r="I57" s="2">
        <v>5</v>
      </c>
      <c r="J57" s="2">
        <v>4.25</v>
      </c>
      <c r="K57" s="2">
        <v>4.666666666666667</v>
      </c>
      <c r="L57" s="2">
        <v>3.8333333333333335</v>
      </c>
    </row>
    <row r="58" spans="1:12" hidden="1" x14ac:dyDescent="0.2">
      <c r="A58">
        <v>2665910</v>
      </c>
      <c r="B58">
        <v>2018</v>
      </c>
      <c r="C58" t="s">
        <v>58</v>
      </c>
      <c r="D58">
        <v>150</v>
      </c>
      <c r="E58" t="s">
        <v>18</v>
      </c>
      <c r="F58">
        <v>5</v>
      </c>
      <c r="G58" s="1">
        <v>0.7</v>
      </c>
      <c r="H58" s="1">
        <v>1</v>
      </c>
      <c r="I58" s="2">
        <v>3.625</v>
      </c>
      <c r="J58" s="2">
        <v>4.375</v>
      </c>
      <c r="K58" s="2">
        <v>5</v>
      </c>
      <c r="L58" s="2">
        <v>4.333333333333333</v>
      </c>
    </row>
    <row r="59" spans="1:12" hidden="1" x14ac:dyDescent="0.2">
      <c r="A59">
        <v>2304503</v>
      </c>
      <c r="B59">
        <v>2018</v>
      </c>
      <c r="C59" t="s">
        <v>58</v>
      </c>
      <c r="D59">
        <v>150</v>
      </c>
      <c r="E59" t="s">
        <v>18</v>
      </c>
      <c r="F59">
        <v>5</v>
      </c>
      <c r="G59" s="1">
        <v>0.7</v>
      </c>
      <c r="H59" s="1">
        <v>0.6</v>
      </c>
      <c r="I59" s="2">
        <v>4.5</v>
      </c>
      <c r="J59" s="2">
        <v>4.875</v>
      </c>
      <c r="K59" s="2">
        <v>2.6666666666666665</v>
      </c>
      <c r="L59" s="2">
        <v>3.5</v>
      </c>
    </row>
    <row r="60" spans="1:12" hidden="1" x14ac:dyDescent="0.2">
      <c r="A60">
        <v>2160957</v>
      </c>
      <c r="B60">
        <v>2018</v>
      </c>
      <c r="C60" t="s">
        <v>59</v>
      </c>
      <c r="D60">
        <v>150</v>
      </c>
      <c r="E60" t="s">
        <v>18</v>
      </c>
      <c r="F60">
        <v>5</v>
      </c>
      <c r="G60" s="1">
        <v>0.5</v>
      </c>
      <c r="H60" s="1">
        <v>0.2</v>
      </c>
      <c r="I60" s="2">
        <v>2.625</v>
      </c>
      <c r="J60" s="2">
        <v>3.125</v>
      </c>
      <c r="K60" s="2">
        <v>3.6666666666666665</v>
      </c>
      <c r="L60" s="2">
        <v>2.8333333333333335</v>
      </c>
    </row>
    <row r="61" spans="1:12" hidden="1" x14ac:dyDescent="0.2">
      <c r="A61">
        <v>2365177</v>
      </c>
      <c r="B61">
        <v>2018</v>
      </c>
      <c r="C61" t="s">
        <v>59</v>
      </c>
      <c r="D61">
        <v>150</v>
      </c>
      <c r="E61" t="s">
        <v>18</v>
      </c>
      <c r="F61">
        <v>5</v>
      </c>
      <c r="G61" s="1">
        <v>0.5</v>
      </c>
      <c r="H61" s="1">
        <v>0.7</v>
      </c>
      <c r="I61" s="2">
        <v>3.5</v>
      </c>
      <c r="J61" s="2">
        <v>3.25</v>
      </c>
      <c r="K61" s="2">
        <v>3.5</v>
      </c>
      <c r="L61" s="2">
        <v>3.2</v>
      </c>
    </row>
    <row r="62" spans="1:12" hidden="1" x14ac:dyDescent="0.2">
      <c r="A62">
        <v>2098101</v>
      </c>
      <c r="B62">
        <v>2018</v>
      </c>
      <c r="C62" t="s">
        <v>59</v>
      </c>
      <c r="D62">
        <v>150</v>
      </c>
      <c r="E62" t="s">
        <v>18</v>
      </c>
      <c r="F62">
        <v>5</v>
      </c>
      <c r="G62" s="1">
        <v>0.5</v>
      </c>
      <c r="H62" s="1">
        <v>0.6</v>
      </c>
      <c r="I62" s="2">
        <v>3.75</v>
      </c>
      <c r="J62" s="2">
        <v>3.25</v>
      </c>
      <c r="K62" s="2">
        <v>4.333333333333333</v>
      </c>
      <c r="L62" s="2">
        <v>2.8333333333333335</v>
      </c>
    </row>
    <row r="63" spans="1:12" hidden="1" x14ac:dyDescent="0.2">
      <c r="A63">
        <v>2322671</v>
      </c>
      <c r="B63">
        <v>2018</v>
      </c>
      <c r="C63" t="s">
        <v>59</v>
      </c>
      <c r="D63">
        <v>150</v>
      </c>
      <c r="E63" t="s">
        <v>18</v>
      </c>
      <c r="F63">
        <v>5</v>
      </c>
      <c r="G63" s="1">
        <v>0.6</v>
      </c>
      <c r="H63" s="1">
        <v>0.7</v>
      </c>
      <c r="I63" s="2">
        <v>3.5</v>
      </c>
      <c r="J63" s="2">
        <v>4.25</v>
      </c>
      <c r="K63" s="2">
        <v>4.666666666666667</v>
      </c>
      <c r="L63" s="2">
        <v>4.833333333333333</v>
      </c>
    </row>
    <row r="64" spans="1:12" hidden="1" x14ac:dyDescent="0.2">
      <c r="A64">
        <v>2004366</v>
      </c>
      <c r="B64">
        <v>2018</v>
      </c>
      <c r="C64" t="s">
        <v>59</v>
      </c>
      <c r="D64">
        <v>150</v>
      </c>
      <c r="E64" t="s">
        <v>18</v>
      </c>
      <c r="F64">
        <v>5</v>
      </c>
      <c r="G64" s="1">
        <v>0.9</v>
      </c>
      <c r="H64" s="1">
        <v>0.8</v>
      </c>
      <c r="I64" s="2">
        <v>3.5</v>
      </c>
      <c r="J64" s="2">
        <v>4.25</v>
      </c>
      <c r="K64" s="2">
        <v>3.8333333333333335</v>
      </c>
      <c r="L64" s="2">
        <v>4</v>
      </c>
    </row>
    <row r="65" spans="1:12" hidden="1" x14ac:dyDescent="0.2">
      <c r="A65">
        <v>2254133</v>
      </c>
      <c r="B65">
        <v>2018</v>
      </c>
      <c r="C65" t="s">
        <v>59</v>
      </c>
      <c r="D65">
        <v>150</v>
      </c>
      <c r="E65" t="s">
        <v>18</v>
      </c>
      <c r="F65">
        <v>5</v>
      </c>
      <c r="G65" s="1">
        <v>1</v>
      </c>
      <c r="H65" s="1">
        <v>0.9</v>
      </c>
      <c r="I65" s="2">
        <v>5.125</v>
      </c>
      <c r="J65" s="2">
        <v>4.25</v>
      </c>
      <c r="K65" s="2">
        <v>4.666666666666667</v>
      </c>
      <c r="L65" s="2">
        <v>4.333333333333333</v>
      </c>
    </row>
    <row r="66" spans="1:12" hidden="1" x14ac:dyDescent="0.2">
      <c r="A66">
        <v>2470010</v>
      </c>
      <c r="B66">
        <v>2018</v>
      </c>
      <c r="C66" t="s">
        <v>59</v>
      </c>
      <c r="D66">
        <v>150</v>
      </c>
      <c r="E66" t="s">
        <v>18</v>
      </c>
      <c r="F66">
        <v>5</v>
      </c>
      <c r="G66" s="1">
        <v>0.3</v>
      </c>
      <c r="H66" s="1">
        <v>0.5</v>
      </c>
      <c r="I66" s="2">
        <v>4.375</v>
      </c>
      <c r="J66" s="2">
        <v>4.375</v>
      </c>
      <c r="K66" s="2">
        <v>2.8333333333333335</v>
      </c>
      <c r="L66" s="2">
        <v>3.3333333333333335</v>
      </c>
    </row>
    <row r="67" spans="1:12" hidden="1" x14ac:dyDescent="0.2">
      <c r="A67">
        <v>2919458</v>
      </c>
      <c r="B67">
        <v>2018</v>
      </c>
      <c r="C67" t="s">
        <v>59</v>
      </c>
      <c r="D67">
        <v>150</v>
      </c>
      <c r="E67" t="s">
        <v>18</v>
      </c>
      <c r="F67">
        <v>5</v>
      </c>
      <c r="G67" s="1">
        <v>0.3</v>
      </c>
      <c r="H67" s="1">
        <v>0.5</v>
      </c>
      <c r="I67" s="2">
        <v>5.1428571428571432</v>
      </c>
      <c r="J67" s="2">
        <v>4.4285714285714288</v>
      </c>
      <c r="K67" s="2">
        <v>5</v>
      </c>
      <c r="L67" s="2">
        <v>4.833333333333333</v>
      </c>
    </row>
    <row r="68" spans="1:12" hidden="1" x14ac:dyDescent="0.2">
      <c r="A68">
        <v>2635749</v>
      </c>
      <c r="B68">
        <v>2018</v>
      </c>
      <c r="C68" t="s">
        <v>59</v>
      </c>
      <c r="D68">
        <v>150</v>
      </c>
      <c r="E68" t="s">
        <v>18</v>
      </c>
      <c r="F68">
        <v>5</v>
      </c>
      <c r="G68" s="1">
        <v>0.5</v>
      </c>
      <c r="H68" s="1">
        <v>0.5</v>
      </c>
      <c r="I68" s="2">
        <v>3.625</v>
      </c>
      <c r="J68" s="2">
        <v>4.5</v>
      </c>
      <c r="K68" s="2">
        <v>2.8333333333333335</v>
      </c>
      <c r="L68" s="2">
        <v>3</v>
      </c>
    </row>
    <row r="69" spans="1:12" hidden="1" x14ac:dyDescent="0.2">
      <c r="A69">
        <v>2053271</v>
      </c>
      <c r="B69">
        <v>2018</v>
      </c>
      <c r="C69" t="s">
        <v>59</v>
      </c>
      <c r="D69">
        <v>150</v>
      </c>
      <c r="E69" t="s">
        <v>18</v>
      </c>
      <c r="F69">
        <v>5</v>
      </c>
      <c r="G69" s="1">
        <v>0.9</v>
      </c>
      <c r="H69" s="1">
        <v>0.7</v>
      </c>
      <c r="I69" s="2">
        <v>4.5</v>
      </c>
      <c r="J69" s="2">
        <v>4.5</v>
      </c>
      <c r="K69" s="2">
        <v>3.8333333333333335</v>
      </c>
      <c r="L69" s="2">
        <v>4.166666666666667</v>
      </c>
    </row>
    <row r="70" spans="1:12" hidden="1" x14ac:dyDescent="0.2">
      <c r="A70">
        <v>2884913</v>
      </c>
      <c r="B70">
        <v>2018</v>
      </c>
      <c r="C70" t="s">
        <v>59</v>
      </c>
      <c r="D70">
        <v>150</v>
      </c>
      <c r="E70" t="s">
        <v>18</v>
      </c>
      <c r="F70">
        <v>5</v>
      </c>
      <c r="G70" s="1">
        <v>0.8</v>
      </c>
      <c r="H70" s="1">
        <v>0.8</v>
      </c>
      <c r="I70" s="2">
        <v>4.125</v>
      </c>
      <c r="J70" s="2">
        <v>4.625</v>
      </c>
      <c r="K70" s="2">
        <v>4.166666666666667</v>
      </c>
      <c r="L70" s="2">
        <v>4.833333333333333</v>
      </c>
    </row>
    <row r="71" spans="1:12" hidden="1" x14ac:dyDescent="0.2">
      <c r="A71">
        <v>2316755</v>
      </c>
      <c r="B71">
        <v>2018</v>
      </c>
      <c r="C71" t="s">
        <v>59</v>
      </c>
      <c r="D71">
        <v>150</v>
      </c>
      <c r="E71" t="s">
        <v>18</v>
      </c>
      <c r="F71">
        <v>5</v>
      </c>
      <c r="G71" s="1">
        <v>0.5</v>
      </c>
      <c r="H71" s="1">
        <v>0.8</v>
      </c>
      <c r="I71" s="2">
        <v>4.75</v>
      </c>
      <c r="J71" s="2">
        <v>4.875</v>
      </c>
      <c r="K71" s="2">
        <v>5</v>
      </c>
      <c r="L71" s="2">
        <v>5</v>
      </c>
    </row>
    <row r="72" spans="1:12" hidden="1" x14ac:dyDescent="0.2">
      <c r="A72">
        <v>2317674</v>
      </c>
      <c r="B72">
        <v>2018</v>
      </c>
      <c r="C72" t="s">
        <v>59</v>
      </c>
      <c r="D72">
        <v>150</v>
      </c>
      <c r="E72" t="s">
        <v>18</v>
      </c>
      <c r="F72">
        <v>5</v>
      </c>
      <c r="G72" s="1">
        <v>0.7</v>
      </c>
      <c r="H72" s="1">
        <v>0.8</v>
      </c>
      <c r="I72" s="2">
        <v>4.875</v>
      </c>
      <c r="J72" s="2">
        <v>4.875</v>
      </c>
      <c r="K72" s="2">
        <v>4.833333333333333</v>
      </c>
      <c r="L72" s="2">
        <v>3.6</v>
      </c>
    </row>
    <row r="73" spans="1:12" hidden="1" x14ac:dyDescent="0.2">
      <c r="A73">
        <v>2738560</v>
      </c>
      <c r="B73">
        <v>2018</v>
      </c>
      <c r="C73" t="s">
        <v>59</v>
      </c>
      <c r="D73">
        <v>150</v>
      </c>
      <c r="E73" t="s">
        <v>18</v>
      </c>
      <c r="F73">
        <v>5</v>
      </c>
      <c r="G73" s="1">
        <v>0.6</v>
      </c>
      <c r="H73" s="1">
        <v>0.6</v>
      </c>
      <c r="I73" s="2">
        <v>4.75</v>
      </c>
      <c r="J73" s="2">
        <v>5</v>
      </c>
      <c r="K73" s="2">
        <v>4.333333333333333</v>
      </c>
      <c r="L73" s="2">
        <v>3.6666666666666665</v>
      </c>
    </row>
    <row r="74" spans="1:12" hidden="1" x14ac:dyDescent="0.2">
      <c r="A74">
        <v>2220926</v>
      </c>
      <c r="B74">
        <v>2018</v>
      </c>
      <c r="C74" t="s">
        <v>59</v>
      </c>
      <c r="D74">
        <v>150</v>
      </c>
      <c r="E74" t="s">
        <v>18</v>
      </c>
      <c r="F74">
        <v>5</v>
      </c>
      <c r="G74" s="1">
        <v>0.6</v>
      </c>
      <c r="H74" s="1">
        <v>0.5</v>
      </c>
      <c r="I74" s="2">
        <v>4.2857142857142856</v>
      </c>
      <c r="J74" s="2">
        <v>5.375</v>
      </c>
      <c r="K74" s="2">
        <v>4.833333333333333</v>
      </c>
      <c r="L74" s="2">
        <v>5</v>
      </c>
    </row>
    <row r="75" spans="1:12" hidden="1" x14ac:dyDescent="0.2">
      <c r="A75">
        <v>2596441</v>
      </c>
      <c r="B75">
        <v>2018</v>
      </c>
      <c r="C75" t="s">
        <v>59</v>
      </c>
      <c r="D75">
        <v>150</v>
      </c>
      <c r="E75" t="s">
        <v>18</v>
      </c>
      <c r="F75">
        <v>5</v>
      </c>
      <c r="G75" s="1">
        <v>0.7</v>
      </c>
      <c r="H75" s="1">
        <v>0.9</v>
      </c>
      <c r="I75" s="2">
        <v>5.125</v>
      </c>
      <c r="J75" s="2">
        <v>5.375</v>
      </c>
      <c r="K75" s="2">
        <v>5</v>
      </c>
      <c r="L75" s="2">
        <v>4.833333333333333</v>
      </c>
    </row>
    <row r="76" spans="1:12" hidden="1" x14ac:dyDescent="0.2">
      <c r="A76">
        <v>2069800</v>
      </c>
      <c r="B76">
        <v>2018</v>
      </c>
      <c r="C76" t="s">
        <v>59</v>
      </c>
      <c r="D76">
        <v>150</v>
      </c>
      <c r="E76" t="s">
        <v>18</v>
      </c>
      <c r="F76">
        <v>5</v>
      </c>
      <c r="G76" s="1">
        <v>0.5</v>
      </c>
      <c r="H76" s="1">
        <v>0.6</v>
      </c>
      <c r="I76" s="2">
        <v>4.25</v>
      </c>
      <c r="J76" s="2">
        <v>5.5</v>
      </c>
      <c r="K76" s="2">
        <v>4.666666666666667</v>
      </c>
      <c r="L76" s="2">
        <v>5</v>
      </c>
    </row>
    <row r="77" spans="1:12" hidden="1" x14ac:dyDescent="0.2">
      <c r="A77">
        <v>2899697</v>
      </c>
      <c r="B77">
        <v>2019</v>
      </c>
      <c r="C77" t="s">
        <v>58</v>
      </c>
      <c r="D77">
        <v>109</v>
      </c>
      <c r="E77" t="s">
        <v>18</v>
      </c>
      <c r="F77">
        <v>4</v>
      </c>
      <c r="G77" s="1">
        <v>0.7</v>
      </c>
      <c r="H77" s="1">
        <v>0.9</v>
      </c>
      <c r="I77" s="2">
        <v>3.75</v>
      </c>
      <c r="J77" s="2">
        <v>3.625</v>
      </c>
      <c r="K77" s="2">
        <v>4.333333333333333</v>
      </c>
      <c r="L77" s="2">
        <v>4.666666666666667</v>
      </c>
    </row>
    <row r="78" spans="1:12" hidden="1" x14ac:dyDescent="0.2">
      <c r="A78">
        <v>2383061</v>
      </c>
      <c r="B78">
        <v>2019</v>
      </c>
      <c r="C78" t="s">
        <v>58</v>
      </c>
      <c r="D78">
        <v>109</v>
      </c>
      <c r="E78" t="s">
        <v>18</v>
      </c>
      <c r="F78">
        <v>4</v>
      </c>
      <c r="G78" s="1">
        <v>0.3</v>
      </c>
      <c r="H78" s="1">
        <v>0.3</v>
      </c>
      <c r="I78" s="2">
        <v>3</v>
      </c>
      <c r="J78" s="2">
        <v>3.875</v>
      </c>
      <c r="K78" s="2">
        <v>3.6666666666666665</v>
      </c>
      <c r="L78" s="2">
        <v>3.1666666666666665</v>
      </c>
    </row>
    <row r="79" spans="1:12" hidden="1" x14ac:dyDescent="0.2">
      <c r="A79">
        <v>2713906</v>
      </c>
      <c r="B79">
        <v>2019</v>
      </c>
      <c r="C79" t="s">
        <v>58</v>
      </c>
      <c r="D79">
        <v>109</v>
      </c>
      <c r="E79" t="s">
        <v>18</v>
      </c>
      <c r="F79">
        <v>4</v>
      </c>
      <c r="G79" s="1">
        <v>0.6</v>
      </c>
      <c r="H79" s="1">
        <v>0.6</v>
      </c>
      <c r="I79" s="2">
        <v>4.125</v>
      </c>
      <c r="J79" s="2">
        <v>4.8571428571428568</v>
      </c>
      <c r="K79" s="2">
        <v>4.333333333333333</v>
      </c>
      <c r="L79" s="2">
        <v>4.666666666666667</v>
      </c>
    </row>
    <row r="80" spans="1:12" hidden="1" x14ac:dyDescent="0.2">
      <c r="A80">
        <v>2865782</v>
      </c>
      <c r="B80">
        <v>2019</v>
      </c>
      <c r="C80" t="s">
        <v>58</v>
      </c>
      <c r="D80">
        <v>109</v>
      </c>
      <c r="E80" t="s">
        <v>18</v>
      </c>
      <c r="F80">
        <v>4</v>
      </c>
      <c r="G80" s="1">
        <v>0.6</v>
      </c>
      <c r="H80" s="1">
        <v>0.6</v>
      </c>
      <c r="I80" s="2">
        <v>4.25</v>
      </c>
      <c r="J80" s="2">
        <v>4.8571428571428568</v>
      </c>
      <c r="K80" s="2">
        <v>4.166666666666667</v>
      </c>
      <c r="L80" s="2">
        <v>4.666666666666667</v>
      </c>
    </row>
    <row r="81" spans="1:12" hidden="1" x14ac:dyDescent="0.2">
      <c r="A81">
        <v>2224719</v>
      </c>
      <c r="B81">
        <v>2019</v>
      </c>
      <c r="C81" t="s">
        <v>58</v>
      </c>
      <c r="D81">
        <v>109</v>
      </c>
      <c r="E81" t="s">
        <v>18</v>
      </c>
      <c r="F81">
        <v>4</v>
      </c>
      <c r="G81" s="1">
        <v>0.7</v>
      </c>
      <c r="H81" s="1">
        <v>0.7</v>
      </c>
      <c r="I81" s="2">
        <v>4.625</v>
      </c>
      <c r="J81" s="2">
        <v>5</v>
      </c>
      <c r="K81" s="2">
        <v>4.333333333333333</v>
      </c>
      <c r="L81" s="2">
        <v>4.833333333333333</v>
      </c>
    </row>
    <row r="82" spans="1:12" hidden="1" x14ac:dyDescent="0.2">
      <c r="A82">
        <v>2697525</v>
      </c>
      <c r="B82">
        <v>2019</v>
      </c>
      <c r="C82" t="s">
        <v>58</v>
      </c>
      <c r="D82">
        <v>109</v>
      </c>
      <c r="E82" t="s">
        <v>18</v>
      </c>
      <c r="F82">
        <v>4</v>
      </c>
      <c r="G82" s="1">
        <v>0.7</v>
      </c>
      <c r="H82" s="1">
        <v>0.7</v>
      </c>
      <c r="I82" s="2">
        <v>3.375</v>
      </c>
      <c r="J82" s="2">
        <v>5.625</v>
      </c>
      <c r="K82" s="2">
        <v>4.833333333333333</v>
      </c>
      <c r="L82" s="2">
        <v>4</v>
      </c>
    </row>
    <row r="83" spans="1:12" hidden="1" x14ac:dyDescent="0.2">
      <c r="A83">
        <v>2176532</v>
      </c>
      <c r="B83">
        <v>2019</v>
      </c>
      <c r="C83" t="s">
        <v>58</v>
      </c>
      <c r="D83">
        <v>109</v>
      </c>
      <c r="E83" t="s">
        <v>18</v>
      </c>
      <c r="F83">
        <v>4</v>
      </c>
      <c r="G83" s="1">
        <v>0.5</v>
      </c>
      <c r="H83" s="1">
        <v>0.6</v>
      </c>
      <c r="I83" s="2">
        <v>5.375</v>
      </c>
      <c r="J83" s="2">
        <v>5.875</v>
      </c>
      <c r="K83" s="2">
        <v>4.333333333333333</v>
      </c>
      <c r="L83" s="2">
        <v>4.333333333333333</v>
      </c>
    </row>
    <row r="84" spans="1:12" hidden="1" x14ac:dyDescent="0.2">
      <c r="A84">
        <v>2180617</v>
      </c>
      <c r="B84">
        <v>2019</v>
      </c>
      <c r="C84" t="s">
        <v>58</v>
      </c>
      <c r="D84">
        <v>109</v>
      </c>
      <c r="E84" t="s">
        <v>18</v>
      </c>
      <c r="F84">
        <v>4</v>
      </c>
      <c r="G84" s="1">
        <v>0.5</v>
      </c>
      <c r="H84" s="1">
        <v>0.6</v>
      </c>
      <c r="I84" s="2">
        <v>5.875</v>
      </c>
      <c r="J84" s="2">
        <v>5.875</v>
      </c>
      <c r="K84" s="2">
        <v>4.333333333333333</v>
      </c>
      <c r="L84" s="2">
        <v>4.333333333333333</v>
      </c>
    </row>
    <row r="85" spans="1:12" hidden="1" x14ac:dyDescent="0.2">
      <c r="A85">
        <v>2646194</v>
      </c>
      <c r="B85">
        <v>2019</v>
      </c>
      <c r="C85" t="s">
        <v>59</v>
      </c>
      <c r="D85">
        <v>109</v>
      </c>
      <c r="E85" t="s">
        <v>18</v>
      </c>
      <c r="F85">
        <v>4</v>
      </c>
      <c r="G85" s="1">
        <v>0.8</v>
      </c>
      <c r="H85" s="1">
        <v>0.8</v>
      </c>
      <c r="I85" s="2">
        <v>3.4285714285714284</v>
      </c>
      <c r="J85" s="2">
        <v>2.75</v>
      </c>
      <c r="K85" s="2">
        <v>2.5</v>
      </c>
      <c r="L85" s="2">
        <v>2.6666666666666665</v>
      </c>
    </row>
    <row r="86" spans="1:12" hidden="1" x14ac:dyDescent="0.2">
      <c r="A86">
        <v>2634520</v>
      </c>
      <c r="B86">
        <v>2019</v>
      </c>
      <c r="C86" t="s">
        <v>59</v>
      </c>
      <c r="D86">
        <v>109</v>
      </c>
      <c r="E86" t="s">
        <v>18</v>
      </c>
      <c r="F86">
        <v>4</v>
      </c>
      <c r="G86" s="1">
        <v>0.6</v>
      </c>
      <c r="H86" s="1">
        <v>0.7</v>
      </c>
      <c r="I86" s="2">
        <v>3.375</v>
      </c>
      <c r="J86" s="2">
        <v>4</v>
      </c>
      <c r="K86" s="2">
        <v>3.8333333333333335</v>
      </c>
      <c r="L86" s="2">
        <v>4.333333333333333</v>
      </c>
    </row>
    <row r="87" spans="1:12" hidden="1" x14ac:dyDescent="0.2">
      <c r="A87">
        <v>2762559</v>
      </c>
      <c r="B87">
        <v>2019</v>
      </c>
      <c r="C87" t="s">
        <v>59</v>
      </c>
      <c r="D87">
        <v>109</v>
      </c>
      <c r="E87" t="s">
        <v>18</v>
      </c>
      <c r="F87">
        <v>4</v>
      </c>
      <c r="G87" s="1">
        <v>0.9</v>
      </c>
      <c r="H87" s="1">
        <v>0.9</v>
      </c>
      <c r="I87" s="2">
        <v>4.25</v>
      </c>
      <c r="J87" s="2">
        <v>4</v>
      </c>
      <c r="K87" s="2">
        <v>4.5</v>
      </c>
      <c r="L87" s="2">
        <v>4.5</v>
      </c>
    </row>
    <row r="88" spans="1:12" hidden="1" x14ac:dyDescent="0.2">
      <c r="A88">
        <v>2584252</v>
      </c>
      <c r="B88">
        <v>2019</v>
      </c>
      <c r="C88" t="s">
        <v>59</v>
      </c>
      <c r="D88">
        <v>109</v>
      </c>
      <c r="E88" t="s">
        <v>18</v>
      </c>
      <c r="F88">
        <v>4</v>
      </c>
      <c r="G88" s="1">
        <v>0.9</v>
      </c>
      <c r="H88" s="1">
        <v>0.9</v>
      </c>
      <c r="I88" s="2">
        <v>4.25</v>
      </c>
      <c r="J88" s="2">
        <v>4.25</v>
      </c>
      <c r="K88" s="2">
        <v>3.5</v>
      </c>
      <c r="L88" s="2">
        <v>3.8333333333333335</v>
      </c>
    </row>
    <row r="89" spans="1:12" hidden="1" x14ac:dyDescent="0.2">
      <c r="A89">
        <v>2687316</v>
      </c>
      <c r="B89">
        <v>2019</v>
      </c>
      <c r="C89" t="s">
        <v>59</v>
      </c>
      <c r="D89">
        <v>109</v>
      </c>
      <c r="E89" t="s">
        <v>18</v>
      </c>
      <c r="F89">
        <v>4</v>
      </c>
      <c r="G89" s="1">
        <v>0.7</v>
      </c>
      <c r="H89" s="1">
        <v>0.5</v>
      </c>
      <c r="I89" s="2">
        <v>4.7142857142857144</v>
      </c>
      <c r="J89" s="2">
        <v>4.25</v>
      </c>
      <c r="K89" s="2">
        <v>4.666666666666667</v>
      </c>
      <c r="L89" s="2">
        <v>4.833333333333333</v>
      </c>
    </row>
    <row r="90" spans="1:12" hidden="1" x14ac:dyDescent="0.2">
      <c r="A90">
        <v>2559399</v>
      </c>
      <c r="B90">
        <v>2019</v>
      </c>
      <c r="C90" t="s">
        <v>59</v>
      </c>
      <c r="D90">
        <v>109</v>
      </c>
      <c r="E90" t="s">
        <v>18</v>
      </c>
      <c r="F90">
        <v>4</v>
      </c>
      <c r="G90" s="1">
        <v>0.8</v>
      </c>
      <c r="H90" s="1">
        <v>0.9</v>
      </c>
      <c r="I90" s="2">
        <v>3.625</v>
      </c>
      <c r="J90" s="2">
        <v>4.375</v>
      </c>
      <c r="K90" s="2">
        <v>4.833333333333333</v>
      </c>
      <c r="L90" s="2">
        <v>4.666666666666667</v>
      </c>
    </row>
    <row r="91" spans="1:12" hidden="1" x14ac:dyDescent="0.2">
      <c r="A91">
        <v>2966271</v>
      </c>
      <c r="B91">
        <v>2019</v>
      </c>
      <c r="C91" t="s">
        <v>59</v>
      </c>
      <c r="D91">
        <v>109</v>
      </c>
      <c r="E91" t="s">
        <v>18</v>
      </c>
      <c r="F91">
        <v>4</v>
      </c>
      <c r="G91" s="1">
        <v>0.8</v>
      </c>
      <c r="H91" s="1">
        <v>0.9</v>
      </c>
      <c r="I91" s="2">
        <v>4.125</v>
      </c>
      <c r="J91" s="2">
        <v>4.375</v>
      </c>
      <c r="K91" s="2">
        <v>4.666666666666667</v>
      </c>
      <c r="L91" s="2">
        <v>4.666666666666667</v>
      </c>
    </row>
    <row r="92" spans="1:12" hidden="1" x14ac:dyDescent="0.2">
      <c r="A92">
        <v>2220854</v>
      </c>
      <c r="B92">
        <v>2019</v>
      </c>
      <c r="C92" t="s">
        <v>59</v>
      </c>
      <c r="D92">
        <v>109</v>
      </c>
      <c r="E92" t="s">
        <v>18</v>
      </c>
      <c r="F92">
        <v>4</v>
      </c>
      <c r="G92" s="1">
        <v>0.9</v>
      </c>
      <c r="H92" s="1">
        <v>0.8</v>
      </c>
      <c r="I92" s="2">
        <v>4.375</v>
      </c>
      <c r="J92" s="2">
        <v>4.5</v>
      </c>
      <c r="K92" s="2">
        <v>4.666666666666667</v>
      </c>
      <c r="L92" s="2">
        <v>4.5</v>
      </c>
    </row>
    <row r="93" spans="1:12" hidden="1" x14ac:dyDescent="0.2">
      <c r="A93">
        <v>2753027</v>
      </c>
      <c r="B93">
        <v>2019</v>
      </c>
      <c r="C93" t="s">
        <v>59</v>
      </c>
      <c r="D93">
        <v>109</v>
      </c>
      <c r="E93" t="s">
        <v>18</v>
      </c>
      <c r="F93">
        <v>4</v>
      </c>
      <c r="G93" s="1">
        <v>0.5</v>
      </c>
      <c r="H93" s="1">
        <v>0.6</v>
      </c>
      <c r="I93" s="2">
        <v>4.75</v>
      </c>
      <c r="J93" s="2">
        <v>4.8571428571428568</v>
      </c>
      <c r="K93" s="2">
        <v>4.666666666666667</v>
      </c>
      <c r="L93" s="2">
        <v>4.333333333333333</v>
      </c>
    </row>
    <row r="94" spans="1:12" hidden="1" x14ac:dyDescent="0.2">
      <c r="A94">
        <v>2150069</v>
      </c>
      <c r="B94">
        <v>2019</v>
      </c>
      <c r="C94" t="s">
        <v>59</v>
      </c>
      <c r="D94">
        <v>109</v>
      </c>
      <c r="E94" t="s">
        <v>18</v>
      </c>
      <c r="F94">
        <v>4</v>
      </c>
      <c r="G94" s="1">
        <v>0.5</v>
      </c>
      <c r="H94" s="1">
        <v>0.4</v>
      </c>
      <c r="I94" s="2">
        <v>4.166666666666667</v>
      </c>
      <c r="J94" s="2">
        <v>4.875</v>
      </c>
      <c r="K94" s="2">
        <v>4.5</v>
      </c>
      <c r="L94" s="2">
        <v>4.8</v>
      </c>
    </row>
    <row r="95" spans="1:12" hidden="1" x14ac:dyDescent="0.2">
      <c r="A95">
        <v>2234316</v>
      </c>
      <c r="B95">
        <v>2019</v>
      </c>
      <c r="C95" t="s">
        <v>59</v>
      </c>
      <c r="D95">
        <v>109</v>
      </c>
      <c r="E95" t="s">
        <v>18</v>
      </c>
      <c r="F95">
        <v>4</v>
      </c>
      <c r="G95" s="1">
        <v>0.8</v>
      </c>
      <c r="H95" s="1">
        <v>0.9</v>
      </c>
      <c r="I95" s="2">
        <v>4.8571428571428568</v>
      </c>
      <c r="J95" s="2">
        <v>4.875</v>
      </c>
      <c r="K95" s="2">
        <v>5</v>
      </c>
      <c r="L95" s="2">
        <v>4.833333333333333</v>
      </c>
    </row>
    <row r="96" spans="1:12" hidden="1" x14ac:dyDescent="0.2">
      <c r="A96">
        <v>2287456</v>
      </c>
      <c r="B96">
        <v>2019</v>
      </c>
      <c r="C96" t="s">
        <v>59</v>
      </c>
      <c r="D96">
        <v>109</v>
      </c>
      <c r="E96" t="s">
        <v>18</v>
      </c>
      <c r="F96">
        <v>4</v>
      </c>
      <c r="G96" s="1">
        <v>0.5</v>
      </c>
      <c r="H96" s="1">
        <v>0.3</v>
      </c>
      <c r="I96" s="2">
        <v>4.7142857142857144</v>
      </c>
      <c r="J96" s="2">
        <v>5</v>
      </c>
      <c r="K96" s="2">
        <v>4.833333333333333</v>
      </c>
      <c r="L96" s="2">
        <v>4.666666666666667</v>
      </c>
    </row>
    <row r="97" spans="1:12" hidden="1" x14ac:dyDescent="0.2">
      <c r="A97">
        <v>2721561</v>
      </c>
      <c r="B97">
        <v>2019</v>
      </c>
      <c r="C97" t="s">
        <v>59</v>
      </c>
      <c r="D97">
        <v>109</v>
      </c>
      <c r="E97" t="s">
        <v>18</v>
      </c>
      <c r="F97">
        <v>4</v>
      </c>
      <c r="G97" s="1">
        <v>0.6</v>
      </c>
      <c r="H97" s="1">
        <v>0.5</v>
      </c>
      <c r="I97" s="2">
        <v>3.75</v>
      </c>
      <c r="J97" s="2">
        <v>5.375</v>
      </c>
      <c r="K97" s="2">
        <v>4.5</v>
      </c>
      <c r="L97" s="2">
        <v>4.5</v>
      </c>
    </row>
    <row r="98" spans="1:12" hidden="1" x14ac:dyDescent="0.2">
      <c r="A98">
        <v>2096957</v>
      </c>
      <c r="B98">
        <v>2019</v>
      </c>
      <c r="C98" t="s">
        <v>58</v>
      </c>
      <c r="D98">
        <v>150</v>
      </c>
      <c r="E98" t="s">
        <v>18</v>
      </c>
      <c r="F98">
        <v>5</v>
      </c>
      <c r="G98" s="1">
        <v>0.7</v>
      </c>
      <c r="H98" s="1">
        <v>0.7</v>
      </c>
      <c r="I98" s="2">
        <v>3.1428571428571428</v>
      </c>
      <c r="J98" s="2">
        <v>2.75</v>
      </c>
      <c r="K98" s="2">
        <v>3.5</v>
      </c>
      <c r="L98" s="2">
        <v>3.3333333333333335</v>
      </c>
    </row>
    <row r="99" spans="1:12" hidden="1" x14ac:dyDescent="0.2">
      <c r="A99">
        <v>2341729</v>
      </c>
      <c r="B99">
        <v>2019</v>
      </c>
      <c r="C99" t="s">
        <v>58</v>
      </c>
      <c r="D99">
        <v>150</v>
      </c>
      <c r="E99" t="s">
        <v>18</v>
      </c>
      <c r="F99">
        <v>5</v>
      </c>
      <c r="G99" s="1">
        <v>0.7</v>
      </c>
      <c r="H99" s="1">
        <v>0.5</v>
      </c>
      <c r="I99" s="2">
        <v>3.125</v>
      </c>
      <c r="J99" s="2">
        <v>4.75</v>
      </c>
      <c r="K99" s="2">
        <v>1.8333333333333333</v>
      </c>
      <c r="L99" s="2">
        <v>3.5</v>
      </c>
    </row>
    <row r="100" spans="1:12" hidden="1" x14ac:dyDescent="0.2">
      <c r="A100">
        <v>2052653</v>
      </c>
      <c r="B100">
        <v>2019</v>
      </c>
      <c r="C100" t="s">
        <v>58</v>
      </c>
      <c r="D100">
        <v>150</v>
      </c>
      <c r="E100" t="s">
        <v>18</v>
      </c>
      <c r="F100">
        <v>5</v>
      </c>
      <c r="G100" s="1">
        <v>0.5</v>
      </c>
      <c r="H100" s="1">
        <v>0.6</v>
      </c>
      <c r="I100" s="2">
        <v>4.75</v>
      </c>
      <c r="J100" s="2">
        <v>5</v>
      </c>
      <c r="K100" s="2">
        <v>4.833333333333333</v>
      </c>
      <c r="L100" s="2">
        <v>4.833333333333333</v>
      </c>
    </row>
    <row r="101" spans="1:12" hidden="1" x14ac:dyDescent="0.2">
      <c r="A101">
        <v>2100156</v>
      </c>
      <c r="B101">
        <v>2019</v>
      </c>
      <c r="C101" t="s">
        <v>58</v>
      </c>
      <c r="D101">
        <v>150</v>
      </c>
      <c r="E101" t="s">
        <v>18</v>
      </c>
      <c r="F101">
        <v>5</v>
      </c>
      <c r="G101" s="1">
        <v>0.7</v>
      </c>
      <c r="H101" s="1">
        <v>0.8</v>
      </c>
      <c r="I101" s="2">
        <v>4.25</v>
      </c>
      <c r="J101" s="2">
        <v>5.125</v>
      </c>
      <c r="K101" s="2">
        <v>4.5</v>
      </c>
      <c r="L101" s="2">
        <v>5</v>
      </c>
    </row>
    <row r="102" spans="1:12" hidden="1" x14ac:dyDescent="0.2">
      <c r="A102">
        <v>2352094</v>
      </c>
      <c r="B102">
        <v>2019</v>
      </c>
      <c r="C102" t="s">
        <v>58</v>
      </c>
      <c r="D102">
        <v>150</v>
      </c>
      <c r="E102" t="s">
        <v>18</v>
      </c>
      <c r="F102">
        <v>5</v>
      </c>
      <c r="G102" s="1">
        <v>0.6</v>
      </c>
      <c r="H102" s="1">
        <v>0.3</v>
      </c>
      <c r="I102" s="2">
        <v>5</v>
      </c>
      <c r="J102" s="2">
        <v>5.25</v>
      </c>
      <c r="K102" s="2">
        <v>4.833333333333333</v>
      </c>
      <c r="L102" s="2">
        <v>4.833333333333333</v>
      </c>
    </row>
    <row r="103" spans="1:12" hidden="1" x14ac:dyDescent="0.2">
      <c r="A103">
        <v>2984731</v>
      </c>
      <c r="B103">
        <v>2019</v>
      </c>
      <c r="C103" t="s">
        <v>58</v>
      </c>
      <c r="D103">
        <v>150</v>
      </c>
      <c r="E103" t="s">
        <v>18</v>
      </c>
      <c r="F103">
        <v>5</v>
      </c>
      <c r="G103" s="1">
        <v>0.9</v>
      </c>
      <c r="H103" s="1">
        <v>0.9</v>
      </c>
      <c r="I103" s="2">
        <v>5.25</v>
      </c>
      <c r="J103" s="2">
        <v>5.75</v>
      </c>
      <c r="K103" s="2">
        <v>4.5</v>
      </c>
      <c r="L103" s="2">
        <v>3.6666666666666665</v>
      </c>
    </row>
    <row r="104" spans="1:12" hidden="1" x14ac:dyDescent="0.2">
      <c r="A104">
        <v>2688927</v>
      </c>
      <c r="B104">
        <v>2019</v>
      </c>
      <c r="C104" t="s">
        <v>59</v>
      </c>
      <c r="D104">
        <v>150</v>
      </c>
      <c r="E104" t="s">
        <v>18</v>
      </c>
      <c r="F104">
        <v>5</v>
      </c>
      <c r="G104" s="1">
        <v>0.8</v>
      </c>
      <c r="H104" s="1">
        <v>0.7</v>
      </c>
      <c r="I104" s="2">
        <v>3.4285714285714284</v>
      </c>
      <c r="J104" s="2">
        <v>3.7142857142857144</v>
      </c>
      <c r="K104" s="2">
        <v>4.833333333333333</v>
      </c>
      <c r="L104" s="2">
        <v>4.666666666666667</v>
      </c>
    </row>
    <row r="105" spans="1:12" hidden="1" x14ac:dyDescent="0.2">
      <c r="A105">
        <v>2058742</v>
      </c>
      <c r="B105">
        <v>2019</v>
      </c>
      <c r="C105" t="s">
        <v>59</v>
      </c>
      <c r="D105">
        <v>150</v>
      </c>
      <c r="E105" t="s">
        <v>18</v>
      </c>
      <c r="F105">
        <v>5</v>
      </c>
      <c r="G105" s="1">
        <v>0.4</v>
      </c>
      <c r="H105" s="1">
        <v>0.4</v>
      </c>
      <c r="I105" s="2">
        <v>3.5714285714285716</v>
      </c>
      <c r="J105" s="2">
        <v>3.875</v>
      </c>
      <c r="K105" s="2">
        <v>5</v>
      </c>
      <c r="L105" s="2">
        <v>4</v>
      </c>
    </row>
    <row r="106" spans="1:12" hidden="1" x14ac:dyDescent="0.2">
      <c r="A106">
        <v>2768552</v>
      </c>
      <c r="B106">
        <v>2019</v>
      </c>
      <c r="C106" t="s">
        <v>59</v>
      </c>
      <c r="D106">
        <v>150</v>
      </c>
      <c r="E106" t="s">
        <v>18</v>
      </c>
      <c r="F106">
        <v>5</v>
      </c>
      <c r="G106" s="1">
        <v>0.4</v>
      </c>
      <c r="H106" s="1">
        <v>0.5</v>
      </c>
      <c r="I106" s="2">
        <v>4</v>
      </c>
      <c r="J106" s="2">
        <v>4</v>
      </c>
      <c r="K106" s="2">
        <v>4</v>
      </c>
      <c r="L106" s="2">
        <v>2.8333333333333335</v>
      </c>
    </row>
    <row r="107" spans="1:12" hidden="1" x14ac:dyDescent="0.2">
      <c r="A107">
        <v>2088007</v>
      </c>
      <c r="B107">
        <v>2019</v>
      </c>
      <c r="C107" t="s">
        <v>59</v>
      </c>
      <c r="D107">
        <v>150</v>
      </c>
      <c r="E107" t="s">
        <v>18</v>
      </c>
      <c r="F107">
        <v>5</v>
      </c>
      <c r="G107" s="1">
        <v>0.7</v>
      </c>
      <c r="H107" s="1">
        <v>0.8</v>
      </c>
      <c r="I107" s="2">
        <v>4.1428571428571432</v>
      </c>
      <c r="J107" s="2">
        <v>4.375</v>
      </c>
      <c r="K107" s="2">
        <v>4.333333333333333</v>
      </c>
      <c r="L107" s="2">
        <v>4</v>
      </c>
    </row>
    <row r="108" spans="1:12" hidden="1" x14ac:dyDescent="0.2">
      <c r="A108">
        <v>2697580</v>
      </c>
      <c r="B108">
        <v>2019</v>
      </c>
      <c r="C108" t="s">
        <v>59</v>
      </c>
      <c r="D108">
        <v>150</v>
      </c>
      <c r="E108" t="s">
        <v>18</v>
      </c>
      <c r="F108">
        <v>5</v>
      </c>
      <c r="G108" s="1">
        <v>0.7</v>
      </c>
      <c r="H108" s="1">
        <v>0.5</v>
      </c>
      <c r="I108" s="2">
        <v>4.25</v>
      </c>
      <c r="J108" s="2">
        <v>4.375</v>
      </c>
      <c r="K108" s="2">
        <v>4.833333333333333</v>
      </c>
      <c r="L108" s="2">
        <v>4</v>
      </c>
    </row>
    <row r="109" spans="1:12" hidden="1" x14ac:dyDescent="0.2">
      <c r="A109">
        <v>2066795</v>
      </c>
      <c r="B109">
        <v>2019</v>
      </c>
      <c r="C109" t="s">
        <v>59</v>
      </c>
      <c r="D109">
        <v>150</v>
      </c>
      <c r="E109" t="s">
        <v>18</v>
      </c>
      <c r="F109">
        <v>5</v>
      </c>
      <c r="G109" s="1">
        <v>0.7</v>
      </c>
      <c r="H109" s="1">
        <v>0.5</v>
      </c>
      <c r="I109" s="2">
        <v>4.375</v>
      </c>
      <c r="J109" s="2">
        <v>4.375</v>
      </c>
      <c r="K109" s="2">
        <v>4.833333333333333</v>
      </c>
      <c r="L109" s="2">
        <v>4</v>
      </c>
    </row>
    <row r="110" spans="1:12" hidden="1" x14ac:dyDescent="0.2">
      <c r="A110">
        <v>2672951</v>
      </c>
      <c r="B110">
        <v>2019</v>
      </c>
      <c r="C110" t="s">
        <v>59</v>
      </c>
      <c r="D110">
        <v>150</v>
      </c>
      <c r="E110" t="s">
        <v>18</v>
      </c>
      <c r="F110">
        <v>5</v>
      </c>
      <c r="G110" s="1">
        <v>0.9</v>
      </c>
      <c r="H110" s="1">
        <v>0.6</v>
      </c>
      <c r="I110" s="2">
        <v>5</v>
      </c>
      <c r="J110" s="2">
        <v>4.7142857142857144</v>
      </c>
      <c r="K110" s="2">
        <v>3.6</v>
      </c>
      <c r="L110" s="2">
        <v>3.5</v>
      </c>
    </row>
    <row r="111" spans="1:12" hidden="1" x14ac:dyDescent="0.2">
      <c r="A111">
        <v>2037384</v>
      </c>
      <c r="B111">
        <v>2019</v>
      </c>
      <c r="C111" t="s">
        <v>59</v>
      </c>
      <c r="D111">
        <v>150</v>
      </c>
      <c r="E111" t="s">
        <v>18</v>
      </c>
      <c r="F111">
        <v>5</v>
      </c>
      <c r="G111" s="1">
        <v>0.7</v>
      </c>
      <c r="H111" s="1">
        <v>0.7</v>
      </c>
      <c r="I111" s="2">
        <v>3</v>
      </c>
      <c r="J111" s="2">
        <v>4.875</v>
      </c>
      <c r="K111" s="2">
        <v>4.166666666666667</v>
      </c>
      <c r="L111" s="2">
        <v>4.666666666666667</v>
      </c>
    </row>
    <row r="112" spans="1:12" hidden="1" x14ac:dyDescent="0.2">
      <c r="A112">
        <v>2224539</v>
      </c>
      <c r="B112">
        <v>2019</v>
      </c>
      <c r="C112" t="s">
        <v>59</v>
      </c>
      <c r="D112">
        <v>150</v>
      </c>
      <c r="E112" t="s">
        <v>18</v>
      </c>
      <c r="F112">
        <v>5</v>
      </c>
      <c r="G112" s="1">
        <v>0.8</v>
      </c>
      <c r="H112" s="1">
        <v>0.7</v>
      </c>
      <c r="I112" s="2">
        <v>4.375</v>
      </c>
      <c r="J112" s="2">
        <v>5</v>
      </c>
      <c r="K112" s="2">
        <v>3.8333333333333335</v>
      </c>
      <c r="L112" s="2">
        <v>5</v>
      </c>
    </row>
    <row r="113" spans="1:12" hidden="1" x14ac:dyDescent="0.2">
      <c r="A113">
        <v>2443013</v>
      </c>
      <c r="B113">
        <v>2019</v>
      </c>
      <c r="C113" t="s">
        <v>59</v>
      </c>
      <c r="D113">
        <v>150</v>
      </c>
      <c r="E113" t="s">
        <v>18</v>
      </c>
      <c r="F113">
        <v>5</v>
      </c>
      <c r="G113" s="1">
        <v>0.7</v>
      </c>
      <c r="H113" s="1">
        <v>0.6</v>
      </c>
      <c r="I113" s="2">
        <v>4.7142857142857144</v>
      </c>
      <c r="J113" s="2">
        <v>5.25</v>
      </c>
      <c r="K113" s="2">
        <v>5</v>
      </c>
      <c r="L113" s="2">
        <v>5</v>
      </c>
    </row>
    <row r="114" spans="1:12" x14ac:dyDescent="0.2">
      <c r="A114">
        <v>2701013</v>
      </c>
      <c r="B114">
        <v>2018</v>
      </c>
      <c r="C114" t="s">
        <v>58</v>
      </c>
      <c r="D114">
        <v>141</v>
      </c>
      <c r="E114" t="s">
        <v>21</v>
      </c>
      <c r="F114">
        <v>6</v>
      </c>
      <c r="G114" s="1">
        <v>0.6</v>
      </c>
      <c r="H114" s="1">
        <v>0.9</v>
      </c>
      <c r="I114" s="2">
        <v>5.75</v>
      </c>
      <c r="J114" s="2">
        <v>5.75</v>
      </c>
      <c r="K114" s="2">
        <v>5</v>
      </c>
      <c r="L114" s="2">
        <v>5</v>
      </c>
    </row>
    <row r="115" spans="1:12" x14ac:dyDescent="0.2">
      <c r="A115">
        <v>2635729</v>
      </c>
      <c r="B115">
        <v>2017</v>
      </c>
      <c r="C115" t="s">
        <v>58</v>
      </c>
      <c r="D115">
        <v>179</v>
      </c>
      <c r="E115" t="s">
        <v>21</v>
      </c>
      <c r="F115">
        <v>6</v>
      </c>
      <c r="G115" s="1">
        <v>0.6</v>
      </c>
      <c r="H115" s="1">
        <v>0.6</v>
      </c>
      <c r="I115" s="2">
        <v>5</v>
      </c>
      <c r="J115" s="2">
        <v>3.125</v>
      </c>
      <c r="K115" s="2">
        <v>4</v>
      </c>
      <c r="L115" s="2">
        <v>3.8</v>
      </c>
    </row>
    <row r="116" spans="1:12" x14ac:dyDescent="0.2">
      <c r="A116">
        <v>2008822</v>
      </c>
      <c r="B116">
        <v>2017</v>
      </c>
      <c r="C116" t="s">
        <v>58</v>
      </c>
      <c r="D116">
        <v>179</v>
      </c>
      <c r="E116" t="s">
        <v>21</v>
      </c>
      <c r="F116">
        <v>6</v>
      </c>
      <c r="G116" s="1">
        <v>0.6</v>
      </c>
      <c r="H116" s="1">
        <v>0.5</v>
      </c>
      <c r="I116" s="2">
        <v>4.125</v>
      </c>
      <c r="J116" s="2">
        <v>4.5</v>
      </c>
      <c r="K116" s="2">
        <v>3.6666666666666665</v>
      </c>
      <c r="L116" s="2">
        <v>3.6666666666666665</v>
      </c>
    </row>
    <row r="117" spans="1:12" x14ac:dyDescent="0.2">
      <c r="A117">
        <v>2891141</v>
      </c>
      <c r="B117">
        <v>2017</v>
      </c>
      <c r="C117" t="s">
        <v>58</v>
      </c>
      <c r="D117">
        <v>179</v>
      </c>
      <c r="E117" t="s">
        <v>21</v>
      </c>
      <c r="F117">
        <v>6</v>
      </c>
      <c r="G117" s="1">
        <v>0.8</v>
      </c>
      <c r="H117" s="1">
        <v>0.8</v>
      </c>
      <c r="I117" s="2">
        <v>3.875</v>
      </c>
      <c r="J117" s="2">
        <v>5</v>
      </c>
      <c r="K117" s="2">
        <v>3.6666666666666665</v>
      </c>
      <c r="L117" s="2">
        <v>3.3333333333333335</v>
      </c>
    </row>
    <row r="118" spans="1:12" x14ac:dyDescent="0.2">
      <c r="A118">
        <v>2264626</v>
      </c>
      <c r="B118">
        <v>2017</v>
      </c>
      <c r="C118" t="s">
        <v>58</v>
      </c>
      <c r="D118">
        <v>179</v>
      </c>
      <c r="E118" t="s">
        <v>21</v>
      </c>
      <c r="F118">
        <v>6</v>
      </c>
      <c r="G118" s="1">
        <v>0.9</v>
      </c>
      <c r="H118" s="1">
        <v>0.9</v>
      </c>
      <c r="I118" s="2">
        <v>4.75</v>
      </c>
      <c r="J118" s="2">
        <v>5.625</v>
      </c>
      <c r="K118" s="2">
        <v>4.333333333333333</v>
      </c>
      <c r="L118" s="2">
        <v>4.666666666666667</v>
      </c>
    </row>
    <row r="119" spans="1:12" x14ac:dyDescent="0.2">
      <c r="A119">
        <v>2311864</v>
      </c>
      <c r="B119">
        <v>2017</v>
      </c>
      <c r="C119" t="s">
        <v>59</v>
      </c>
      <c r="D119">
        <v>179</v>
      </c>
      <c r="E119" t="s">
        <v>21</v>
      </c>
      <c r="F119">
        <v>6</v>
      </c>
      <c r="G119" s="1">
        <v>0.6</v>
      </c>
      <c r="H119" s="1">
        <v>0.7</v>
      </c>
      <c r="I119" s="2">
        <v>3.5</v>
      </c>
      <c r="J119" s="2">
        <v>3.5</v>
      </c>
      <c r="K119" s="2">
        <v>2.8333333333333335</v>
      </c>
      <c r="L119" s="2">
        <v>3</v>
      </c>
    </row>
    <row r="120" spans="1:12" x14ac:dyDescent="0.2">
      <c r="A120">
        <v>2619991</v>
      </c>
      <c r="B120">
        <v>2017</v>
      </c>
      <c r="C120" t="s">
        <v>59</v>
      </c>
      <c r="D120">
        <v>179</v>
      </c>
      <c r="E120" t="s">
        <v>21</v>
      </c>
      <c r="F120">
        <v>6</v>
      </c>
      <c r="G120" s="1">
        <v>1</v>
      </c>
      <c r="H120" s="1">
        <v>1</v>
      </c>
      <c r="I120" s="2">
        <v>3</v>
      </c>
      <c r="J120" s="2">
        <v>4.5</v>
      </c>
      <c r="K120" s="2">
        <v>3.5</v>
      </c>
      <c r="L120" s="2">
        <v>4.333333333333333</v>
      </c>
    </row>
    <row r="121" spans="1:12" x14ac:dyDescent="0.2">
      <c r="A121">
        <v>2660249</v>
      </c>
      <c r="B121">
        <v>2017</v>
      </c>
      <c r="C121" t="s">
        <v>59</v>
      </c>
      <c r="D121">
        <v>179</v>
      </c>
      <c r="E121" t="s">
        <v>21</v>
      </c>
      <c r="F121">
        <v>6</v>
      </c>
      <c r="G121" s="1">
        <v>0.7</v>
      </c>
      <c r="H121" s="1">
        <v>1</v>
      </c>
      <c r="I121" s="2">
        <v>3.375</v>
      </c>
      <c r="J121" s="2">
        <v>4.5</v>
      </c>
      <c r="K121" s="2">
        <v>3.6666666666666665</v>
      </c>
      <c r="L121" s="2">
        <v>4.166666666666667</v>
      </c>
    </row>
    <row r="122" spans="1:12" x14ac:dyDescent="0.2">
      <c r="A122">
        <v>2082318</v>
      </c>
      <c r="B122">
        <v>2017</v>
      </c>
      <c r="C122" t="s">
        <v>59</v>
      </c>
      <c r="D122">
        <v>179</v>
      </c>
      <c r="E122" t="s">
        <v>21</v>
      </c>
      <c r="F122">
        <v>6</v>
      </c>
      <c r="G122" s="1">
        <v>0.9</v>
      </c>
      <c r="H122" s="1">
        <v>0.7</v>
      </c>
      <c r="I122" s="2">
        <v>4</v>
      </c>
      <c r="J122" s="2">
        <v>4.5</v>
      </c>
      <c r="K122" s="2">
        <v>4.166666666666667</v>
      </c>
      <c r="L122" s="2">
        <v>5</v>
      </c>
    </row>
    <row r="123" spans="1:12" x14ac:dyDescent="0.2">
      <c r="A123">
        <v>2889250</v>
      </c>
      <c r="B123">
        <v>2017</v>
      </c>
      <c r="C123" t="s">
        <v>59</v>
      </c>
      <c r="D123">
        <v>179</v>
      </c>
      <c r="E123" t="s">
        <v>21</v>
      </c>
      <c r="F123">
        <v>6</v>
      </c>
      <c r="G123" s="1">
        <v>0.7</v>
      </c>
      <c r="H123" s="1">
        <v>0.5</v>
      </c>
      <c r="I123" s="2">
        <v>4.125</v>
      </c>
      <c r="J123" s="2">
        <v>4.75</v>
      </c>
      <c r="K123" s="2">
        <v>2.5</v>
      </c>
      <c r="L123" s="2">
        <v>3.8333333333333335</v>
      </c>
    </row>
    <row r="124" spans="1:12" x14ac:dyDescent="0.2">
      <c r="A124">
        <v>2973605</v>
      </c>
      <c r="B124">
        <v>2017</v>
      </c>
      <c r="C124" t="s">
        <v>59</v>
      </c>
      <c r="D124">
        <v>179</v>
      </c>
      <c r="E124" t="s">
        <v>21</v>
      </c>
      <c r="F124">
        <v>6</v>
      </c>
      <c r="G124" s="1">
        <v>0.5</v>
      </c>
      <c r="H124" s="1">
        <v>9.9999999999999978E-2</v>
      </c>
      <c r="I124" s="2">
        <v>4.125</v>
      </c>
      <c r="J124" s="2">
        <v>4.875</v>
      </c>
      <c r="K124" s="2">
        <v>2</v>
      </c>
      <c r="L124" s="2">
        <v>3.5</v>
      </c>
    </row>
    <row r="125" spans="1:12" x14ac:dyDescent="0.2">
      <c r="A125">
        <v>2543728</v>
      </c>
      <c r="B125">
        <v>2017</v>
      </c>
      <c r="C125" t="s">
        <v>59</v>
      </c>
      <c r="D125">
        <v>179</v>
      </c>
      <c r="E125" t="s">
        <v>21</v>
      </c>
      <c r="F125">
        <v>6</v>
      </c>
      <c r="G125" s="1">
        <v>0.5</v>
      </c>
      <c r="H125" s="1">
        <v>0.7</v>
      </c>
      <c r="I125" s="2">
        <v>4.625</v>
      </c>
      <c r="J125" s="2">
        <v>4.875</v>
      </c>
      <c r="K125" s="2">
        <v>4.5</v>
      </c>
      <c r="L125" s="2">
        <v>5</v>
      </c>
    </row>
    <row r="126" spans="1:12" x14ac:dyDescent="0.2">
      <c r="A126">
        <v>2005610</v>
      </c>
      <c r="B126">
        <v>2017</v>
      </c>
      <c r="C126" t="s">
        <v>59</v>
      </c>
      <c r="D126">
        <v>179</v>
      </c>
      <c r="E126" t="s">
        <v>21</v>
      </c>
      <c r="F126">
        <v>6</v>
      </c>
      <c r="G126" s="1">
        <v>0.6</v>
      </c>
      <c r="H126" s="1">
        <v>0.6</v>
      </c>
      <c r="I126" s="2">
        <v>3.375</v>
      </c>
      <c r="J126" s="2">
        <v>5.5</v>
      </c>
      <c r="K126" s="2">
        <v>3.8333333333333335</v>
      </c>
      <c r="L126" s="2">
        <v>4</v>
      </c>
    </row>
    <row r="127" spans="1:12" x14ac:dyDescent="0.2">
      <c r="A127">
        <v>2088460</v>
      </c>
      <c r="B127">
        <v>2018</v>
      </c>
      <c r="C127" t="s">
        <v>58</v>
      </c>
      <c r="D127">
        <v>173</v>
      </c>
      <c r="E127" t="s">
        <v>21</v>
      </c>
      <c r="F127">
        <v>6</v>
      </c>
      <c r="G127" s="1">
        <v>0.4</v>
      </c>
      <c r="H127" s="1">
        <v>0.6</v>
      </c>
      <c r="I127" s="2">
        <v>3.7142857142857144</v>
      </c>
      <c r="J127" s="2">
        <v>3.625</v>
      </c>
      <c r="K127" s="2">
        <v>2.3333333333333335</v>
      </c>
      <c r="L127" s="2">
        <v>2.4</v>
      </c>
    </row>
    <row r="128" spans="1:12" x14ac:dyDescent="0.2">
      <c r="A128">
        <v>2261045</v>
      </c>
      <c r="B128">
        <v>2018</v>
      </c>
      <c r="C128" t="s">
        <v>58</v>
      </c>
      <c r="D128">
        <v>173</v>
      </c>
      <c r="E128" t="s">
        <v>21</v>
      </c>
      <c r="F128">
        <v>6</v>
      </c>
      <c r="G128" s="1">
        <v>0.7</v>
      </c>
      <c r="H128" s="1">
        <v>0.8</v>
      </c>
      <c r="I128" s="2">
        <v>3</v>
      </c>
      <c r="J128" s="2">
        <v>4</v>
      </c>
      <c r="K128" s="2">
        <v>3.6666666666666665</v>
      </c>
      <c r="L128" s="2">
        <v>4</v>
      </c>
    </row>
    <row r="129" spans="1:12" x14ac:dyDescent="0.2">
      <c r="A129">
        <v>2010869</v>
      </c>
      <c r="B129">
        <v>2018</v>
      </c>
      <c r="C129" t="s">
        <v>58</v>
      </c>
      <c r="D129">
        <v>173</v>
      </c>
      <c r="E129" t="s">
        <v>21</v>
      </c>
      <c r="F129">
        <v>6</v>
      </c>
      <c r="G129" s="1">
        <v>0.4</v>
      </c>
      <c r="H129" s="1">
        <v>0.6</v>
      </c>
      <c r="I129" s="2">
        <v>4.125</v>
      </c>
      <c r="J129" s="2">
        <v>4.5714285714285712</v>
      </c>
      <c r="K129" s="2">
        <v>4</v>
      </c>
      <c r="L129" s="2">
        <v>4.166666666666667</v>
      </c>
    </row>
    <row r="130" spans="1:12" x14ac:dyDescent="0.2">
      <c r="A130">
        <v>2125146</v>
      </c>
      <c r="B130">
        <v>2018</v>
      </c>
      <c r="C130" t="s">
        <v>58</v>
      </c>
      <c r="D130">
        <v>173</v>
      </c>
      <c r="E130" t="s">
        <v>21</v>
      </c>
      <c r="F130">
        <v>6</v>
      </c>
      <c r="G130" s="1">
        <v>0.7</v>
      </c>
      <c r="H130" s="1">
        <v>0.6</v>
      </c>
      <c r="I130" s="2">
        <v>4.625</v>
      </c>
      <c r="J130" s="2">
        <v>5.25</v>
      </c>
      <c r="K130" s="2">
        <v>3.3333333333333335</v>
      </c>
      <c r="L130" s="2">
        <v>4.166666666666667</v>
      </c>
    </row>
    <row r="131" spans="1:12" x14ac:dyDescent="0.2">
      <c r="A131">
        <v>2810530</v>
      </c>
      <c r="B131">
        <v>2018</v>
      </c>
      <c r="C131" t="s">
        <v>58</v>
      </c>
      <c r="D131">
        <v>173</v>
      </c>
      <c r="E131" t="s">
        <v>21</v>
      </c>
      <c r="F131">
        <v>6</v>
      </c>
      <c r="G131" s="1">
        <v>0.8</v>
      </c>
      <c r="H131" s="1">
        <v>0.9</v>
      </c>
      <c r="I131" s="2">
        <v>4.375</v>
      </c>
      <c r="J131" s="2">
        <v>5.375</v>
      </c>
      <c r="K131" s="2">
        <v>3.8333333333333335</v>
      </c>
      <c r="L131" s="2">
        <v>4.666666666666667</v>
      </c>
    </row>
    <row r="132" spans="1:12" x14ac:dyDescent="0.2">
      <c r="A132">
        <v>2571912</v>
      </c>
      <c r="B132">
        <v>2018</v>
      </c>
      <c r="C132" t="s">
        <v>58</v>
      </c>
      <c r="D132">
        <v>173</v>
      </c>
      <c r="E132" t="s">
        <v>21</v>
      </c>
      <c r="F132">
        <v>6</v>
      </c>
      <c r="G132" s="1">
        <v>0.8</v>
      </c>
      <c r="H132" s="1">
        <v>0.8</v>
      </c>
      <c r="I132" s="2">
        <v>4.25</v>
      </c>
      <c r="J132" s="2">
        <v>5.625</v>
      </c>
      <c r="K132" s="2">
        <v>4.333333333333333</v>
      </c>
      <c r="L132" s="2">
        <v>4.833333333333333</v>
      </c>
    </row>
    <row r="133" spans="1:12" x14ac:dyDescent="0.2">
      <c r="A133">
        <v>2497624</v>
      </c>
      <c r="B133">
        <v>2018</v>
      </c>
      <c r="C133" t="s">
        <v>58</v>
      </c>
      <c r="D133">
        <v>173</v>
      </c>
      <c r="E133" t="s">
        <v>21</v>
      </c>
      <c r="F133">
        <v>6</v>
      </c>
      <c r="G133" s="1">
        <v>0.8</v>
      </c>
      <c r="H133" s="1">
        <v>0.9</v>
      </c>
      <c r="I133" s="2">
        <v>4.875</v>
      </c>
      <c r="J133" s="2">
        <v>5.75</v>
      </c>
      <c r="K133" s="2">
        <v>4.333333333333333</v>
      </c>
      <c r="L133" s="2">
        <v>4.833333333333333</v>
      </c>
    </row>
    <row r="134" spans="1:12" x14ac:dyDescent="0.2">
      <c r="A134">
        <v>2261969</v>
      </c>
      <c r="B134">
        <v>2018</v>
      </c>
      <c r="C134" t="s">
        <v>59</v>
      </c>
      <c r="D134">
        <v>173</v>
      </c>
      <c r="E134" t="s">
        <v>21</v>
      </c>
      <c r="F134">
        <v>6</v>
      </c>
      <c r="G134" s="1">
        <v>0.7</v>
      </c>
      <c r="H134" s="1">
        <v>0.9</v>
      </c>
      <c r="I134" s="2">
        <v>3.25</v>
      </c>
      <c r="J134" s="2">
        <v>3.5</v>
      </c>
      <c r="K134" s="2">
        <v>3.5</v>
      </c>
      <c r="L134" s="2">
        <v>4.666666666666667</v>
      </c>
    </row>
    <row r="135" spans="1:12" x14ac:dyDescent="0.2">
      <c r="A135">
        <v>2207032</v>
      </c>
      <c r="B135">
        <v>2018</v>
      </c>
      <c r="C135" t="s">
        <v>59</v>
      </c>
      <c r="D135">
        <v>173</v>
      </c>
      <c r="E135" t="s">
        <v>21</v>
      </c>
      <c r="F135">
        <v>6</v>
      </c>
      <c r="G135" s="1">
        <v>0.5</v>
      </c>
      <c r="H135" s="1">
        <v>0.4</v>
      </c>
      <c r="I135" s="2">
        <v>3.75</v>
      </c>
      <c r="J135" s="2">
        <v>3.875</v>
      </c>
      <c r="K135" s="2">
        <v>1.8333333333333333</v>
      </c>
      <c r="L135" s="2">
        <v>2.8333333333333335</v>
      </c>
    </row>
    <row r="136" spans="1:12" x14ac:dyDescent="0.2">
      <c r="A136">
        <v>2628025</v>
      </c>
      <c r="B136">
        <v>2018</v>
      </c>
      <c r="C136" t="s">
        <v>59</v>
      </c>
      <c r="D136">
        <v>173</v>
      </c>
      <c r="E136" t="s">
        <v>21</v>
      </c>
      <c r="F136">
        <v>6</v>
      </c>
      <c r="G136" s="1">
        <v>0.6</v>
      </c>
      <c r="H136" s="1">
        <v>0.8</v>
      </c>
      <c r="I136" s="2">
        <v>3.4285714285714284</v>
      </c>
      <c r="J136" s="2">
        <v>4.125</v>
      </c>
      <c r="K136" s="2">
        <v>4.166666666666667</v>
      </c>
      <c r="L136" s="2">
        <v>4.5</v>
      </c>
    </row>
    <row r="137" spans="1:12" x14ac:dyDescent="0.2">
      <c r="A137">
        <v>2518756</v>
      </c>
      <c r="B137">
        <v>2018</v>
      </c>
      <c r="C137" t="s">
        <v>59</v>
      </c>
      <c r="D137">
        <v>173</v>
      </c>
      <c r="E137" t="s">
        <v>21</v>
      </c>
      <c r="F137">
        <v>6</v>
      </c>
      <c r="G137" s="1">
        <v>0.7</v>
      </c>
      <c r="H137" s="1">
        <v>0.7</v>
      </c>
      <c r="I137" s="2">
        <v>4</v>
      </c>
      <c r="J137" s="2">
        <v>4.125</v>
      </c>
      <c r="K137" s="2">
        <v>3.8333333333333335</v>
      </c>
      <c r="L137" s="2">
        <v>3.8333333333333335</v>
      </c>
    </row>
    <row r="138" spans="1:12" x14ac:dyDescent="0.2">
      <c r="A138">
        <v>2397154</v>
      </c>
      <c r="B138">
        <v>2018</v>
      </c>
      <c r="C138" t="s">
        <v>59</v>
      </c>
      <c r="D138">
        <v>173</v>
      </c>
      <c r="E138" t="s">
        <v>21</v>
      </c>
      <c r="F138">
        <v>6</v>
      </c>
      <c r="G138" s="1">
        <v>0.5</v>
      </c>
      <c r="H138" s="1">
        <v>0.6</v>
      </c>
      <c r="I138" s="2">
        <v>3.5</v>
      </c>
      <c r="J138" s="2">
        <v>4.25</v>
      </c>
      <c r="K138" s="2">
        <v>4</v>
      </c>
      <c r="L138" s="2">
        <v>4.333333333333333</v>
      </c>
    </row>
    <row r="139" spans="1:12" x14ac:dyDescent="0.2">
      <c r="A139">
        <v>2361157</v>
      </c>
      <c r="B139">
        <v>2018</v>
      </c>
      <c r="C139" t="s">
        <v>59</v>
      </c>
      <c r="D139">
        <v>173</v>
      </c>
      <c r="E139" t="s">
        <v>21</v>
      </c>
      <c r="F139">
        <v>6</v>
      </c>
      <c r="G139" s="1">
        <v>0.5</v>
      </c>
      <c r="H139" s="1">
        <v>0.5</v>
      </c>
      <c r="I139" s="2">
        <v>5</v>
      </c>
      <c r="J139" s="2">
        <v>4.625</v>
      </c>
      <c r="K139" s="2">
        <v>4.166666666666667</v>
      </c>
      <c r="L139" s="2">
        <v>3.5</v>
      </c>
    </row>
    <row r="140" spans="1:12" x14ac:dyDescent="0.2">
      <c r="A140">
        <v>2642556</v>
      </c>
      <c r="B140">
        <v>2018</v>
      </c>
      <c r="C140" t="s">
        <v>59</v>
      </c>
      <c r="D140">
        <v>173</v>
      </c>
      <c r="E140" t="s">
        <v>21</v>
      </c>
      <c r="F140">
        <v>6</v>
      </c>
      <c r="G140" s="1">
        <v>0.7</v>
      </c>
      <c r="H140" s="1">
        <v>1</v>
      </c>
      <c r="I140" s="2">
        <v>3.75</v>
      </c>
      <c r="J140" s="2">
        <v>4.75</v>
      </c>
      <c r="K140" s="2">
        <v>4</v>
      </c>
      <c r="L140" s="2">
        <v>4.333333333333333</v>
      </c>
    </row>
    <row r="141" spans="1:12" x14ac:dyDescent="0.2">
      <c r="A141">
        <v>2747450</v>
      </c>
      <c r="B141">
        <v>2018</v>
      </c>
      <c r="C141" t="s">
        <v>59</v>
      </c>
      <c r="D141">
        <v>173</v>
      </c>
      <c r="E141" t="s">
        <v>21</v>
      </c>
      <c r="F141">
        <v>6</v>
      </c>
      <c r="G141" s="1">
        <v>0.4</v>
      </c>
      <c r="H141" s="1">
        <v>0.3</v>
      </c>
      <c r="I141" s="2">
        <v>4.5</v>
      </c>
      <c r="J141" s="2">
        <v>5</v>
      </c>
      <c r="K141" s="2">
        <v>3.8</v>
      </c>
      <c r="L141" s="2">
        <v>4.166666666666667</v>
      </c>
    </row>
    <row r="142" spans="1:12" x14ac:dyDescent="0.2">
      <c r="A142">
        <v>2092209</v>
      </c>
      <c r="B142">
        <v>2018</v>
      </c>
      <c r="C142" t="s">
        <v>59</v>
      </c>
      <c r="D142">
        <v>173</v>
      </c>
      <c r="E142" t="s">
        <v>21</v>
      </c>
      <c r="F142">
        <v>6</v>
      </c>
      <c r="G142" s="1">
        <v>0.9</v>
      </c>
      <c r="H142" s="1">
        <v>0.7</v>
      </c>
      <c r="I142" s="2">
        <v>5.125</v>
      </c>
      <c r="J142" s="2">
        <v>5</v>
      </c>
      <c r="K142" s="2">
        <v>4.333333333333333</v>
      </c>
      <c r="L142" s="2">
        <v>3.8333333333333335</v>
      </c>
    </row>
    <row r="143" spans="1:12" x14ac:dyDescent="0.2">
      <c r="A143">
        <v>2867069</v>
      </c>
      <c r="B143">
        <v>2018</v>
      </c>
      <c r="C143" t="s">
        <v>59</v>
      </c>
      <c r="D143">
        <v>173</v>
      </c>
      <c r="E143" t="s">
        <v>21</v>
      </c>
      <c r="F143">
        <v>6</v>
      </c>
      <c r="G143" s="1">
        <v>0.5</v>
      </c>
      <c r="H143" s="1">
        <v>0.4</v>
      </c>
      <c r="I143" s="2">
        <v>4.25</v>
      </c>
      <c r="J143" s="2">
        <v>5.375</v>
      </c>
      <c r="K143" s="2">
        <v>4.5</v>
      </c>
      <c r="L143" s="2">
        <v>4.5</v>
      </c>
    </row>
    <row r="144" spans="1:12" x14ac:dyDescent="0.2">
      <c r="A144">
        <v>2030041</v>
      </c>
      <c r="B144">
        <v>2018</v>
      </c>
      <c r="C144" t="s">
        <v>59</v>
      </c>
      <c r="D144">
        <v>173</v>
      </c>
      <c r="E144" t="s">
        <v>21</v>
      </c>
      <c r="F144">
        <v>6</v>
      </c>
      <c r="G144" s="1">
        <v>0.7</v>
      </c>
      <c r="H144" s="1">
        <v>0.8</v>
      </c>
      <c r="I144" s="2">
        <v>4.875</v>
      </c>
      <c r="J144" s="2">
        <v>5.375</v>
      </c>
      <c r="K144" s="2">
        <v>4.5</v>
      </c>
      <c r="L144" s="2">
        <v>3.3333333333333335</v>
      </c>
    </row>
    <row r="145" spans="1:12" x14ac:dyDescent="0.2">
      <c r="A145">
        <v>2887503</v>
      </c>
      <c r="B145">
        <v>2018</v>
      </c>
      <c r="C145" t="s">
        <v>59</v>
      </c>
      <c r="D145">
        <v>173</v>
      </c>
      <c r="E145" t="s">
        <v>21</v>
      </c>
      <c r="F145">
        <v>6</v>
      </c>
      <c r="G145" s="1">
        <v>0.3</v>
      </c>
      <c r="H145" s="1">
        <v>0.2</v>
      </c>
      <c r="I145" s="2">
        <v>3.625</v>
      </c>
      <c r="J145" s="2">
        <v>5.5</v>
      </c>
      <c r="K145" s="2">
        <v>4</v>
      </c>
      <c r="L145" s="2">
        <v>4.833333333333333</v>
      </c>
    </row>
    <row r="146" spans="1:12" x14ac:dyDescent="0.2">
      <c r="A146">
        <v>2387082</v>
      </c>
      <c r="B146">
        <v>2019</v>
      </c>
      <c r="C146" t="s">
        <v>58</v>
      </c>
      <c r="D146">
        <v>140</v>
      </c>
      <c r="E146" t="s">
        <v>21</v>
      </c>
      <c r="F146">
        <v>6</v>
      </c>
      <c r="G146" s="1">
        <v>0.5</v>
      </c>
      <c r="H146" s="1">
        <v>0.6</v>
      </c>
      <c r="I146" s="2">
        <v>3.625</v>
      </c>
      <c r="J146" s="2">
        <v>3.375</v>
      </c>
      <c r="K146" s="2">
        <v>4.5</v>
      </c>
      <c r="L146" s="2">
        <v>4</v>
      </c>
    </row>
    <row r="147" spans="1:12" x14ac:dyDescent="0.2">
      <c r="A147">
        <v>2824204</v>
      </c>
      <c r="B147">
        <v>2019</v>
      </c>
      <c r="C147" t="s">
        <v>58</v>
      </c>
      <c r="D147">
        <v>140</v>
      </c>
      <c r="E147" t="s">
        <v>21</v>
      </c>
      <c r="F147">
        <v>6</v>
      </c>
      <c r="G147" s="1">
        <v>0.4</v>
      </c>
      <c r="H147" s="1">
        <v>0.3</v>
      </c>
      <c r="I147" s="2">
        <v>3.75</v>
      </c>
      <c r="J147" s="2">
        <v>3.375</v>
      </c>
      <c r="K147" s="2">
        <v>3</v>
      </c>
      <c r="L147" s="2">
        <v>3.5</v>
      </c>
    </row>
    <row r="148" spans="1:12" x14ac:dyDescent="0.2">
      <c r="A148">
        <v>2392944</v>
      </c>
      <c r="B148">
        <v>2019</v>
      </c>
      <c r="C148" t="s">
        <v>58</v>
      </c>
      <c r="D148">
        <v>140</v>
      </c>
      <c r="E148" t="s">
        <v>21</v>
      </c>
      <c r="F148">
        <v>6</v>
      </c>
      <c r="G148" s="1">
        <v>0.7</v>
      </c>
      <c r="H148" s="1">
        <v>0.9</v>
      </c>
      <c r="I148" s="2">
        <v>3.75</v>
      </c>
      <c r="J148" s="2">
        <v>4</v>
      </c>
      <c r="K148" s="2">
        <v>3.6666666666666665</v>
      </c>
      <c r="L148" s="2">
        <v>4</v>
      </c>
    </row>
    <row r="149" spans="1:12" x14ac:dyDescent="0.2">
      <c r="A149">
        <v>2614940</v>
      </c>
      <c r="B149">
        <v>2019</v>
      </c>
      <c r="C149" t="s">
        <v>58</v>
      </c>
      <c r="D149">
        <v>140</v>
      </c>
      <c r="E149" t="s">
        <v>21</v>
      </c>
      <c r="F149">
        <v>6</v>
      </c>
      <c r="G149" s="1">
        <v>0.7</v>
      </c>
      <c r="H149" s="1">
        <v>0.8</v>
      </c>
      <c r="I149" s="2">
        <v>4.125</v>
      </c>
      <c r="J149" s="2">
        <v>4.125</v>
      </c>
      <c r="K149" s="2">
        <v>4.166666666666667</v>
      </c>
      <c r="L149" s="2">
        <v>3.8333333333333335</v>
      </c>
    </row>
    <row r="150" spans="1:12" x14ac:dyDescent="0.2">
      <c r="A150">
        <v>2967573</v>
      </c>
      <c r="B150">
        <v>2019</v>
      </c>
      <c r="C150" t="s">
        <v>58</v>
      </c>
      <c r="D150">
        <v>140</v>
      </c>
      <c r="E150" t="s">
        <v>21</v>
      </c>
      <c r="F150">
        <v>6</v>
      </c>
      <c r="G150" s="1">
        <v>0.5</v>
      </c>
      <c r="H150" s="1">
        <v>0.8</v>
      </c>
      <c r="I150" s="2">
        <v>4.625</v>
      </c>
      <c r="J150" s="2">
        <v>4.125</v>
      </c>
      <c r="K150" s="2">
        <v>4</v>
      </c>
      <c r="L150" s="2">
        <v>4.166666666666667</v>
      </c>
    </row>
    <row r="151" spans="1:12" x14ac:dyDescent="0.2">
      <c r="A151">
        <v>2074858</v>
      </c>
      <c r="B151">
        <v>2019</v>
      </c>
      <c r="C151" t="s">
        <v>58</v>
      </c>
      <c r="D151">
        <v>140</v>
      </c>
      <c r="E151" t="s">
        <v>21</v>
      </c>
      <c r="F151">
        <v>6</v>
      </c>
      <c r="G151" s="1">
        <v>0.7</v>
      </c>
      <c r="H151" s="1">
        <v>0.8</v>
      </c>
      <c r="I151" s="2">
        <v>3.875</v>
      </c>
      <c r="J151" s="2">
        <v>4.2857142857142856</v>
      </c>
      <c r="K151" s="2">
        <v>3.5</v>
      </c>
      <c r="L151" s="2">
        <v>4.166666666666667</v>
      </c>
    </row>
    <row r="152" spans="1:12" x14ac:dyDescent="0.2">
      <c r="A152">
        <v>2962254</v>
      </c>
      <c r="B152">
        <v>2019</v>
      </c>
      <c r="C152" t="s">
        <v>59</v>
      </c>
      <c r="D152">
        <v>140</v>
      </c>
      <c r="E152" t="s">
        <v>21</v>
      </c>
      <c r="F152">
        <v>6</v>
      </c>
      <c r="G152" s="1">
        <v>0.5</v>
      </c>
      <c r="H152" s="1">
        <v>0.7</v>
      </c>
      <c r="I152" s="2">
        <v>4</v>
      </c>
      <c r="J152" s="2">
        <v>3.7142857142857144</v>
      </c>
      <c r="K152" s="2">
        <v>3.3333333333333335</v>
      </c>
      <c r="L152" s="2">
        <v>3</v>
      </c>
    </row>
    <row r="153" spans="1:12" x14ac:dyDescent="0.2">
      <c r="A153">
        <v>2802163</v>
      </c>
      <c r="B153">
        <v>2019</v>
      </c>
      <c r="C153" t="s">
        <v>59</v>
      </c>
      <c r="D153">
        <v>140</v>
      </c>
      <c r="E153" t="s">
        <v>21</v>
      </c>
      <c r="F153">
        <v>6</v>
      </c>
      <c r="G153" s="1">
        <v>0.3</v>
      </c>
      <c r="H153" s="1">
        <v>0.5</v>
      </c>
      <c r="I153" s="2">
        <v>2.3333333333333335</v>
      </c>
      <c r="J153" s="2">
        <v>4</v>
      </c>
      <c r="K153" s="2">
        <v>4.833333333333333</v>
      </c>
      <c r="L153" s="2">
        <v>5</v>
      </c>
    </row>
    <row r="154" spans="1:12" x14ac:dyDescent="0.2">
      <c r="A154">
        <v>2274956</v>
      </c>
      <c r="B154">
        <v>2019</v>
      </c>
      <c r="C154" t="s">
        <v>59</v>
      </c>
      <c r="D154">
        <v>140</v>
      </c>
      <c r="E154" t="s">
        <v>21</v>
      </c>
      <c r="F154">
        <v>6</v>
      </c>
      <c r="G154" s="1">
        <v>0.5</v>
      </c>
      <c r="H154" s="1">
        <v>0.9</v>
      </c>
      <c r="I154" s="2">
        <v>4.4285714285714288</v>
      </c>
      <c r="J154" s="2">
        <v>4.5</v>
      </c>
      <c r="K154" s="2">
        <v>5</v>
      </c>
      <c r="L154" s="2">
        <v>4.833333333333333</v>
      </c>
    </row>
    <row r="155" spans="1:12" x14ac:dyDescent="0.2">
      <c r="A155">
        <v>2563457</v>
      </c>
      <c r="B155">
        <v>2019</v>
      </c>
      <c r="C155" t="s">
        <v>59</v>
      </c>
      <c r="D155">
        <v>140</v>
      </c>
      <c r="E155" t="s">
        <v>21</v>
      </c>
      <c r="F155">
        <v>6</v>
      </c>
      <c r="G155" s="1">
        <v>0.5</v>
      </c>
      <c r="H155" s="1">
        <v>0.7</v>
      </c>
      <c r="I155" s="2">
        <v>4.1428571428571432</v>
      </c>
      <c r="J155" s="2">
        <v>4.625</v>
      </c>
      <c r="K155" s="2">
        <v>3.8333333333333335</v>
      </c>
      <c r="L155" s="2">
        <v>4.5</v>
      </c>
    </row>
    <row r="156" spans="1:12" x14ac:dyDescent="0.2">
      <c r="A156">
        <v>2089880</v>
      </c>
      <c r="B156">
        <v>2019</v>
      </c>
      <c r="C156" t="s">
        <v>59</v>
      </c>
      <c r="D156">
        <v>140</v>
      </c>
      <c r="E156" t="s">
        <v>21</v>
      </c>
      <c r="F156">
        <v>6</v>
      </c>
      <c r="G156" s="1">
        <v>0.6</v>
      </c>
      <c r="H156" s="1">
        <v>0.7</v>
      </c>
      <c r="I156" s="2">
        <v>5.5</v>
      </c>
      <c r="J156" s="2">
        <v>5</v>
      </c>
      <c r="K156" s="2">
        <v>4.666666666666667</v>
      </c>
      <c r="L156" s="2">
        <v>4.333333333333333</v>
      </c>
    </row>
    <row r="157" spans="1:12" x14ac:dyDescent="0.2">
      <c r="A157">
        <v>2195022</v>
      </c>
      <c r="B157">
        <v>2019</v>
      </c>
      <c r="C157" t="s">
        <v>59</v>
      </c>
      <c r="D157">
        <v>140</v>
      </c>
      <c r="E157" t="s">
        <v>21</v>
      </c>
      <c r="F157">
        <v>6</v>
      </c>
      <c r="G157" s="1">
        <v>0.6</v>
      </c>
      <c r="H157" s="1">
        <v>0.7</v>
      </c>
      <c r="I157" s="2">
        <v>4.375</v>
      </c>
      <c r="J157" s="2">
        <v>5.125</v>
      </c>
      <c r="K157" s="2">
        <v>4</v>
      </c>
      <c r="L157" s="2">
        <v>5</v>
      </c>
    </row>
    <row r="158" spans="1:12" x14ac:dyDescent="0.2">
      <c r="A158">
        <v>2179343</v>
      </c>
      <c r="B158">
        <v>2019</v>
      </c>
      <c r="C158" t="s">
        <v>59</v>
      </c>
      <c r="D158">
        <v>140</v>
      </c>
      <c r="E158" t="s">
        <v>21</v>
      </c>
      <c r="F158">
        <v>6</v>
      </c>
      <c r="G158" s="1">
        <v>0.7</v>
      </c>
      <c r="H158" s="1">
        <v>0.7</v>
      </c>
      <c r="I158" s="2">
        <v>5</v>
      </c>
      <c r="J158" s="2">
        <v>5.125</v>
      </c>
      <c r="K158" s="2">
        <v>5</v>
      </c>
      <c r="L158" s="2">
        <v>4.666666666666667</v>
      </c>
    </row>
    <row r="159" spans="1:12" x14ac:dyDescent="0.2">
      <c r="A159">
        <v>2702377</v>
      </c>
      <c r="B159">
        <v>2017</v>
      </c>
      <c r="C159" t="s">
        <v>58</v>
      </c>
      <c r="D159">
        <v>113</v>
      </c>
      <c r="E159" t="s">
        <v>21</v>
      </c>
      <c r="F159">
        <v>7</v>
      </c>
      <c r="G159" s="1">
        <v>0.4</v>
      </c>
      <c r="H159" s="1">
        <v>0.5</v>
      </c>
      <c r="I159" s="2">
        <v>3.75</v>
      </c>
      <c r="J159" s="2">
        <v>3.25</v>
      </c>
      <c r="K159" s="2">
        <v>2.8333333333333335</v>
      </c>
      <c r="L159" s="2">
        <v>2.5</v>
      </c>
    </row>
    <row r="160" spans="1:12" x14ac:dyDescent="0.2">
      <c r="A160">
        <v>2603160</v>
      </c>
      <c r="B160">
        <v>2017</v>
      </c>
      <c r="C160" t="s">
        <v>58</v>
      </c>
      <c r="D160">
        <v>113</v>
      </c>
      <c r="E160" t="s">
        <v>21</v>
      </c>
      <c r="F160">
        <v>7</v>
      </c>
      <c r="G160" s="1">
        <v>0.5</v>
      </c>
      <c r="H160" s="1">
        <v>0.7</v>
      </c>
      <c r="I160" s="2">
        <v>3.5</v>
      </c>
      <c r="J160" s="2">
        <v>4</v>
      </c>
      <c r="K160" s="2">
        <v>3.3333333333333335</v>
      </c>
      <c r="L160" s="2">
        <v>3.6666666666666665</v>
      </c>
    </row>
    <row r="161" spans="1:12" x14ac:dyDescent="0.2">
      <c r="A161">
        <v>2007249</v>
      </c>
      <c r="B161">
        <v>2017</v>
      </c>
      <c r="C161" t="s">
        <v>58</v>
      </c>
      <c r="D161">
        <v>113</v>
      </c>
      <c r="E161" t="s">
        <v>21</v>
      </c>
      <c r="F161">
        <v>7</v>
      </c>
      <c r="G161" s="1">
        <v>0.8</v>
      </c>
      <c r="H161" s="1">
        <v>0.5</v>
      </c>
      <c r="I161" s="2">
        <v>3</v>
      </c>
      <c r="J161" s="2">
        <v>4.75</v>
      </c>
      <c r="K161" s="2">
        <v>3.6666666666666665</v>
      </c>
      <c r="L161" s="2">
        <v>3.8333333333333335</v>
      </c>
    </row>
    <row r="162" spans="1:12" x14ac:dyDescent="0.2">
      <c r="A162">
        <v>2371680</v>
      </c>
      <c r="B162">
        <v>2017</v>
      </c>
      <c r="C162" t="s">
        <v>58</v>
      </c>
      <c r="D162">
        <v>113</v>
      </c>
      <c r="E162" t="s">
        <v>21</v>
      </c>
      <c r="F162">
        <v>7</v>
      </c>
      <c r="G162" s="1">
        <v>0.4</v>
      </c>
      <c r="H162" s="1">
        <v>0.5</v>
      </c>
      <c r="I162" s="2">
        <v>3.75</v>
      </c>
      <c r="J162" s="2">
        <v>4.75</v>
      </c>
      <c r="K162" s="2">
        <v>3</v>
      </c>
      <c r="L162" s="2">
        <v>2.1666666666666665</v>
      </c>
    </row>
    <row r="163" spans="1:12" x14ac:dyDescent="0.2">
      <c r="A163">
        <v>2052857</v>
      </c>
      <c r="B163">
        <v>2017</v>
      </c>
      <c r="C163" t="s">
        <v>58</v>
      </c>
      <c r="D163">
        <v>113</v>
      </c>
      <c r="E163" t="s">
        <v>21</v>
      </c>
      <c r="F163">
        <v>7</v>
      </c>
      <c r="G163" s="1">
        <v>0.5</v>
      </c>
      <c r="H163" s="1">
        <v>0.9</v>
      </c>
      <c r="I163" s="2">
        <v>4.375</v>
      </c>
      <c r="J163" s="2">
        <v>4.875</v>
      </c>
      <c r="K163" s="2">
        <v>4.166666666666667</v>
      </c>
      <c r="L163" s="2">
        <v>3.8333333333333335</v>
      </c>
    </row>
    <row r="164" spans="1:12" x14ac:dyDescent="0.2">
      <c r="A164">
        <v>2759954</v>
      </c>
      <c r="B164">
        <v>2017</v>
      </c>
      <c r="C164" t="s">
        <v>58</v>
      </c>
      <c r="D164">
        <v>113</v>
      </c>
      <c r="E164" t="s">
        <v>21</v>
      </c>
      <c r="F164">
        <v>7</v>
      </c>
      <c r="G164" s="1">
        <v>0.6</v>
      </c>
      <c r="H164" s="1">
        <v>0.6</v>
      </c>
      <c r="I164" s="2">
        <v>5.625</v>
      </c>
      <c r="J164" s="2">
        <v>5.125</v>
      </c>
      <c r="K164" s="2">
        <v>4.666666666666667</v>
      </c>
      <c r="L164" s="2">
        <v>4.833333333333333</v>
      </c>
    </row>
    <row r="165" spans="1:12" x14ac:dyDescent="0.2">
      <c r="A165">
        <v>2009811</v>
      </c>
      <c r="B165">
        <v>2017</v>
      </c>
      <c r="C165" t="s">
        <v>58</v>
      </c>
      <c r="D165">
        <v>113</v>
      </c>
      <c r="E165" t="s">
        <v>21</v>
      </c>
      <c r="F165">
        <v>7</v>
      </c>
      <c r="G165" s="1">
        <v>0.4</v>
      </c>
      <c r="H165" s="1">
        <v>0.4</v>
      </c>
      <c r="I165" s="2">
        <v>4.5</v>
      </c>
      <c r="J165" s="2">
        <v>5.5</v>
      </c>
      <c r="K165" s="2">
        <v>3.6666666666666665</v>
      </c>
      <c r="L165" s="2">
        <v>4.166666666666667</v>
      </c>
    </row>
    <row r="166" spans="1:12" x14ac:dyDescent="0.2">
      <c r="A166">
        <v>2263536</v>
      </c>
      <c r="B166">
        <v>2017</v>
      </c>
      <c r="C166" t="s">
        <v>59</v>
      </c>
      <c r="D166">
        <v>113</v>
      </c>
      <c r="E166" t="s">
        <v>21</v>
      </c>
      <c r="F166">
        <v>7</v>
      </c>
      <c r="G166" s="1">
        <v>0.5</v>
      </c>
      <c r="H166" s="1">
        <v>0.8</v>
      </c>
      <c r="I166" s="2">
        <v>3</v>
      </c>
      <c r="J166" s="2">
        <v>2.1428571428571428</v>
      </c>
      <c r="K166" s="2">
        <v>2.8333333333333335</v>
      </c>
      <c r="L166" s="2">
        <v>1.5</v>
      </c>
    </row>
    <row r="167" spans="1:12" x14ac:dyDescent="0.2">
      <c r="A167">
        <v>2935603</v>
      </c>
      <c r="B167">
        <v>2017</v>
      </c>
      <c r="C167" t="s">
        <v>59</v>
      </c>
      <c r="D167">
        <v>113</v>
      </c>
      <c r="E167" t="s">
        <v>21</v>
      </c>
      <c r="F167">
        <v>7</v>
      </c>
      <c r="G167" s="1">
        <v>0.8</v>
      </c>
      <c r="H167" s="1">
        <v>0.6</v>
      </c>
      <c r="I167" s="2">
        <v>3.625</v>
      </c>
      <c r="J167" s="2">
        <v>4.4285714285714288</v>
      </c>
      <c r="K167" s="2">
        <v>4.666666666666667</v>
      </c>
      <c r="L167" s="2">
        <v>4.833333333333333</v>
      </c>
    </row>
    <row r="168" spans="1:12" x14ac:dyDescent="0.2">
      <c r="A168">
        <v>2849012</v>
      </c>
      <c r="B168">
        <v>2017</v>
      </c>
      <c r="C168" t="s">
        <v>59</v>
      </c>
      <c r="D168">
        <v>113</v>
      </c>
      <c r="E168" t="s">
        <v>21</v>
      </c>
      <c r="F168">
        <v>7</v>
      </c>
      <c r="G168" s="1">
        <v>0.6</v>
      </c>
      <c r="H168" s="1">
        <v>0.8</v>
      </c>
      <c r="I168" s="2">
        <v>5.625</v>
      </c>
      <c r="J168" s="2">
        <v>4.625</v>
      </c>
      <c r="K168" s="2">
        <v>4.166666666666667</v>
      </c>
      <c r="L168" s="2">
        <v>3</v>
      </c>
    </row>
    <row r="169" spans="1:12" x14ac:dyDescent="0.2">
      <c r="A169">
        <v>2838408</v>
      </c>
      <c r="B169">
        <v>2017</v>
      </c>
      <c r="C169" t="s">
        <v>59</v>
      </c>
      <c r="D169">
        <v>113</v>
      </c>
      <c r="E169" t="s">
        <v>21</v>
      </c>
      <c r="F169">
        <v>7</v>
      </c>
      <c r="G169" s="1">
        <v>0.7</v>
      </c>
      <c r="H169" s="1">
        <v>0.7</v>
      </c>
      <c r="I169" s="2">
        <v>4.625</v>
      </c>
      <c r="J169" s="2">
        <v>4.75</v>
      </c>
      <c r="K169" s="2">
        <v>4.166666666666667</v>
      </c>
      <c r="L169" s="2">
        <v>4.166666666666667</v>
      </c>
    </row>
    <row r="170" spans="1:12" x14ac:dyDescent="0.2">
      <c r="A170">
        <v>2635548</v>
      </c>
      <c r="B170">
        <v>2017</v>
      </c>
      <c r="C170" t="s">
        <v>59</v>
      </c>
      <c r="D170">
        <v>113</v>
      </c>
      <c r="E170" t="s">
        <v>21</v>
      </c>
      <c r="F170">
        <v>7</v>
      </c>
      <c r="G170" s="1">
        <v>0.4</v>
      </c>
      <c r="H170" s="1">
        <v>0.6</v>
      </c>
      <c r="I170" s="2">
        <v>4.5</v>
      </c>
      <c r="J170" s="2">
        <v>5.125</v>
      </c>
      <c r="K170" s="2">
        <v>4</v>
      </c>
      <c r="L170" s="2">
        <v>4.666666666666667</v>
      </c>
    </row>
    <row r="171" spans="1:12" x14ac:dyDescent="0.2">
      <c r="A171">
        <v>2078822</v>
      </c>
      <c r="B171">
        <v>2017</v>
      </c>
      <c r="C171" t="s">
        <v>59</v>
      </c>
      <c r="D171">
        <v>113</v>
      </c>
      <c r="E171" t="s">
        <v>21</v>
      </c>
      <c r="F171">
        <v>7</v>
      </c>
      <c r="G171" s="1">
        <v>0.5</v>
      </c>
      <c r="H171" s="1">
        <v>0.7</v>
      </c>
      <c r="I171" s="2">
        <v>5.5</v>
      </c>
      <c r="J171" s="2">
        <v>5.875</v>
      </c>
      <c r="K171" s="2">
        <v>5</v>
      </c>
      <c r="L171" s="2">
        <v>4.833333333333333</v>
      </c>
    </row>
    <row r="172" spans="1:12" x14ac:dyDescent="0.2">
      <c r="A172">
        <v>2022635</v>
      </c>
      <c r="B172">
        <v>2018</v>
      </c>
      <c r="C172" t="s">
        <v>58</v>
      </c>
      <c r="D172">
        <v>113</v>
      </c>
      <c r="E172" t="s">
        <v>21</v>
      </c>
      <c r="F172">
        <v>7</v>
      </c>
      <c r="G172" s="1">
        <v>0.4</v>
      </c>
      <c r="H172" s="1">
        <v>0.6</v>
      </c>
      <c r="I172" s="2">
        <v>3.5</v>
      </c>
      <c r="J172" s="2">
        <v>3.5</v>
      </c>
      <c r="K172" s="2">
        <v>3.3333333333333335</v>
      </c>
      <c r="L172" s="2">
        <v>3.5</v>
      </c>
    </row>
    <row r="173" spans="1:12" x14ac:dyDescent="0.2">
      <c r="A173">
        <v>2849103</v>
      </c>
      <c r="B173">
        <v>2018</v>
      </c>
      <c r="C173" t="s">
        <v>58</v>
      </c>
      <c r="D173">
        <v>113</v>
      </c>
      <c r="E173" t="s">
        <v>21</v>
      </c>
      <c r="F173">
        <v>7</v>
      </c>
      <c r="G173" s="1">
        <v>0.4</v>
      </c>
      <c r="H173" s="1">
        <v>0.4</v>
      </c>
      <c r="I173" s="2">
        <v>3</v>
      </c>
      <c r="J173" s="2">
        <v>3.625</v>
      </c>
      <c r="K173" s="2">
        <v>3.3333333333333335</v>
      </c>
      <c r="L173" s="2">
        <v>3.5</v>
      </c>
    </row>
    <row r="174" spans="1:12" x14ac:dyDescent="0.2">
      <c r="A174">
        <v>2197930</v>
      </c>
      <c r="B174">
        <v>2018</v>
      </c>
      <c r="C174" t="s">
        <v>58</v>
      </c>
      <c r="D174">
        <v>113</v>
      </c>
      <c r="E174" t="s">
        <v>21</v>
      </c>
      <c r="F174">
        <v>7</v>
      </c>
      <c r="G174" s="1">
        <v>0.4</v>
      </c>
      <c r="H174" s="1">
        <v>0.2</v>
      </c>
      <c r="I174" s="2">
        <v>3.875</v>
      </c>
      <c r="J174" s="2">
        <v>4.25</v>
      </c>
      <c r="K174" s="2">
        <v>3.3333333333333335</v>
      </c>
      <c r="L174" s="2">
        <v>3.1666666666666665</v>
      </c>
    </row>
    <row r="175" spans="1:12" x14ac:dyDescent="0.2">
      <c r="A175">
        <v>2874981</v>
      </c>
      <c r="B175">
        <v>2018</v>
      </c>
      <c r="C175" t="s">
        <v>58</v>
      </c>
      <c r="D175">
        <v>113</v>
      </c>
      <c r="E175" t="s">
        <v>21</v>
      </c>
      <c r="F175">
        <v>7</v>
      </c>
      <c r="G175" s="1">
        <v>0.5</v>
      </c>
      <c r="H175" s="1">
        <v>0.6</v>
      </c>
      <c r="I175" s="2">
        <v>4.875</v>
      </c>
      <c r="J175" s="2">
        <v>5.125</v>
      </c>
      <c r="K175" s="2">
        <v>4.5</v>
      </c>
      <c r="L175" s="2">
        <v>5</v>
      </c>
    </row>
    <row r="176" spans="1:12" x14ac:dyDescent="0.2">
      <c r="A176">
        <v>2972346</v>
      </c>
      <c r="B176">
        <v>2018</v>
      </c>
      <c r="C176" t="s">
        <v>59</v>
      </c>
      <c r="D176">
        <v>113</v>
      </c>
      <c r="E176" t="s">
        <v>21</v>
      </c>
      <c r="F176">
        <v>7</v>
      </c>
      <c r="G176" s="1">
        <v>0.3</v>
      </c>
      <c r="H176" s="1">
        <v>0.4</v>
      </c>
      <c r="I176" s="2">
        <v>2.875</v>
      </c>
      <c r="J176" s="2">
        <v>3.125</v>
      </c>
      <c r="K176" s="2">
        <v>3.5</v>
      </c>
      <c r="L176" s="2">
        <v>3.6666666666666665</v>
      </c>
    </row>
    <row r="177" spans="1:12" x14ac:dyDescent="0.2">
      <c r="A177">
        <v>2153546</v>
      </c>
      <c r="B177">
        <v>2018</v>
      </c>
      <c r="C177" t="s">
        <v>59</v>
      </c>
      <c r="D177">
        <v>113</v>
      </c>
      <c r="E177" t="s">
        <v>21</v>
      </c>
      <c r="F177">
        <v>7</v>
      </c>
      <c r="G177" s="1">
        <v>0.5</v>
      </c>
      <c r="H177" s="1">
        <v>0.5</v>
      </c>
      <c r="I177" s="2">
        <v>2.75</v>
      </c>
      <c r="J177" s="2">
        <v>3.875</v>
      </c>
      <c r="K177" s="2">
        <v>2.1666666666666665</v>
      </c>
      <c r="L177" s="2">
        <v>3</v>
      </c>
    </row>
    <row r="178" spans="1:12" x14ac:dyDescent="0.2">
      <c r="A178">
        <v>2656704</v>
      </c>
      <c r="B178">
        <v>2018</v>
      </c>
      <c r="C178" t="s">
        <v>59</v>
      </c>
      <c r="D178">
        <v>113</v>
      </c>
      <c r="E178" t="s">
        <v>21</v>
      </c>
      <c r="F178">
        <v>7</v>
      </c>
      <c r="G178" s="1">
        <v>0.5</v>
      </c>
      <c r="H178" s="1">
        <v>0.8</v>
      </c>
      <c r="I178" s="2">
        <v>4</v>
      </c>
      <c r="J178" s="2">
        <v>4</v>
      </c>
      <c r="K178" s="2">
        <v>3.8333333333333335</v>
      </c>
      <c r="L178" s="2">
        <v>4.333333333333333</v>
      </c>
    </row>
    <row r="179" spans="1:12" x14ac:dyDescent="0.2">
      <c r="A179">
        <v>2502170</v>
      </c>
      <c r="B179">
        <v>2018</v>
      </c>
      <c r="C179" t="s">
        <v>59</v>
      </c>
      <c r="D179">
        <v>113</v>
      </c>
      <c r="E179" t="s">
        <v>21</v>
      </c>
      <c r="F179">
        <v>7</v>
      </c>
      <c r="G179" s="1">
        <v>0.4</v>
      </c>
      <c r="H179" s="1">
        <v>0.3</v>
      </c>
      <c r="I179" s="2">
        <v>3.75</v>
      </c>
      <c r="J179" s="2">
        <v>4.25</v>
      </c>
      <c r="K179" s="2">
        <v>3.5</v>
      </c>
      <c r="L179" s="2">
        <v>3.8333333333333335</v>
      </c>
    </row>
    <row r="180" spans="1:12" x14ac:dyDescent="0.2">
      <c r="A180">
        <v>2822487</v>
      </c>
      <c r="B180">
        <v>2018</v>
      </c>
      <c r="C180" t="s">
        <v>59</v>
      </c>
      <c r="D180">
        <v>113</v>
      </c>
      <c r="E180" t="s">
        <v>21</v>
      </c>
      <c r="F180">
        <v>7</v>
      </c>
      <c r="G180" s="1">
        <v>0.4</v>
      </c>
      <c r="H180" s="1">
        <v>0.5</v>
      </c>
      <c r="I180" s="2">
        <v>4</v>
      </c>
      <c r="J180" s="2">
        <v>4.25</v>
      </c>
      <c r="K180" s="2">
        <v>4.166666666666667</v>
      </c>
      <c r="L180" s="2">
        <v>4.333333333333333</v>
      </c>
    </row>
    <row r="181" spans="1:12" x14ac:dyDescent="0.2">
      <c r="A181">
        <v>2957791</v>
      </c>
      <c r="B181">
        <v>2018</v>
      </c>
      <c r="C181" t="s">
        <v>59</v>
      </c>
      <c r="D181">
        <v>113</v>
      </c>
      <c r="E181" t="s">
        <v>21</v>
      </c>
      <c r="F181">
        <v>7</v>
      </c>
      <c r="G181" s="1">
        <v>0.6</v>
      </c>
      <c r="H181" s="1">
        <v>0.5</v>
      </c>
      <c r="I181" s="2">
        <v>3.375</v>
      </c>
      <c r="J181" s="2">
        <v>4.875</v>
      </c>
      <c r="K181" s="2">
        <v>3.3333333333333335</v>
      </c>
      <c r="L181" s="2">
        <v>3.8333333333333335</v>
      </c>
    </row>
    <row r="182" spans="1:12" x14ac:dyDescent="0.2">
      <c r="A182">
        <v>2439846</v>
      </c>
      <c r="B182">
        <v>2018</v>
      </c>
      <c r="C182" t="s">
        <v>59</v>
      </c>
      <c r="D182">
        <v>113</v>
      </c>
      <c r="E182" t="s">
        <v>21</v>
      </c>
      <c r="F182">
        <v>7</v>
      </c>
      <c r="G182" s="1">
        <v>0.4</v>
      </c>
      <c r="H182" s="1">
        <v>0.1</v>
      </c>
      <c r="I182" s="2">
        <v>4</v>
      </c>
      <c r="J182" s="2">
        <v>5</v>
      </c>
      <c r="K182" s="2">
        <v>4.166666666666667</v>
      </c>
      <c r="L182" s="2">
        <v>4.333333333333333</v>
      </c>
    </row>
    <row r="183" spans="1:12" x14ac:dyDescent="0.2">
      <c r="A183">
        <v>2401745</v>
      </c>
      <c r="B183">
        <v>2018</v>
      </c>
      <c r="C183" t="s">
        <v>59</v>
      </c>
      <c r="D183">
        <v>113</v>
      </c>
      <c r="E183" t="s">
        <v>21</v>
      </c>
      <c r="F183">
        <v>7</v>
      </c>
      <c r="G183" s="1">
        <v>0.5</v>
      </c>
      <c r="H183" s="1">
        <v>0.3</v>
      </c>
      <c r="I183" s="2">
        <v>4</v>
      </c>
      <c r="J183" s="2">
        <v>5</v>
      </c>
      <c r="K183" s="2">
        <v>3.3333333333333335</v>
      </c>
      <c r="L183" s="2">
        <v>3.5</v>
      </c>
    </row>
    <row r="184" spans="1:12" x14ac:dyDescent="0.2">
      <c r="A184">
        <v>2494422</v>
      </c>
      <c r="B184">
        <v>2018</v>
      </c>
      <c r="C184" t="s">
        <v>59</v>
      </c>
      <c r="D184">
        <v>113</v>
      </c>
      <c r="E184" t="s">
        <v>21</v>
      </c>
      <c r="F184">
        <v>7</v>
      </c>
      <c r="G184" s="1">
        <v>0.8</v>
      </c>
      <c r="H184" s="1">
        <v>0.7</v>
      </c>
      <c r="I184" s="2">
        <v>4.375</v>
      </c>
      <c r="J184" s="2">
        <v>5.125</v>
      </c>
      <c r="K184" s="2">
        <v>4</v>
      </c>
      <c r="L184" s="2">
        <v>4</v>
      </c>
    </row>
    <row r="185" spans="1:12" x14ac:dyDescent="0.2">
      <c r="A185">
        <v>2594341</v>
      </c>
      <c r="B185">
        <v>2018</v>
      </c>
      <c r="C185" t="s">
        <v>59</v>
      </c>
      <c r="D185">
        <v>113</v>
      </c>
      <c r="E185" t="s">
        <v>21</v>
      </c>
      <c r="F185">
        <v>7</v>
      </c>
      <c r="G185" s="1">
        <v>0.6</v>
      </c>
      <c r="H185" s="1">
        <v>0.5</v>
      </c>
      <c r="I185" s="2">
        <v>4.25</v>
      </c>
      <c r="J185" s="2">
        <v>5.5</v>
      </c>
      <c r="K185" s="2">
        <v>3.6666666666666665</v>
      </c>
      <c r="L185" s="2">
        <v>4.833333333333333</v>
      </c>
    </row>
    <row r="186" spans="1:12" x14ac:dyDescent="0.2">
      <c r="A186">
        <v>2620838</v>
      </c>
      <c r="B186">
        <v>2019</v>
      </c>
      <c r="C186" t="s">
        <v>58</v>
      </c>
      <c r="D186">
        <v>136</v>
      </c>
      <c r="E186" t="s">
        <v>21</v>
      </c>
      <c r="F186">
        <v>7</v>
      </c>
      <c r="G186" s="1">
        <v>0.3</v>
      </c>
      <c r="H186" s="1">
        <v>0.4</v>
      </c>
      <c r="I186" s="2">
        <v>2.75</v>
      </c>
      <c r="J186" s="2">
        <v>3.375</v>
      </c>
      <c r="K186" s="2">
        <v>1.8333333333333333</v>
      </c>
      <c r="L186" s="2">
        <v>1.3333333333333333</v>
      </c>
    </row>
    <row r="187" spans="1:12" x14ac:dyDescent="0.2">
      <c r="A187">
        <v>2938868</v>
      </c>
      <c r="B187">
        <v>2019</v>
      </c>
      <c r="C187" t="s">
        <v>58</v>
      </c>
      <c r="D187">
        <v>136</v>
      </c>
      <c r="E187" t="s">
        <v>21</v>
      </c>
      <c r="F187">
        <v>7</v>
      </c>
      <c r="G187" s="1">
        <v>0.5</v>
      </c>
      <c r="H187" s="1">
        <v>0.4</v>
      </c>
      <c r="I187" s="2">
        <v>2.75</v>
      </c>
      <c r="J187" s="2">
        <v>3.5</v>
      </c>
      <c r="K187" s="2">
        <v>2.6666666666666665</v>
      </c>
      <c r="L187" s="2">
        <v>3.5</v>
      </c>
    </row>
    <row r="188" spans="1:12" x14ac:dyDescent="0.2">
      <c r="A188">
        <v>2368776</v>
      </c>
      <c r="B188">
        <v>2019</v>
      </c>
      <c r="C188" t="s">
        <v>58</v>
      </c>
      <c r="D188">
        <v>136</v>
      </c>
      <c r="E188" t="s">
        <v>21</v>
      </c>
      <c r="F188">
        <v>7</v>
      </c>
      <c r="G188" s="1">
        <v>0.5</v>
      </c>
      <c r="H188" s="1">
        <v>0.3</v>
      </c>
      <c r="I188" s="2">
        <v>3.625</v>
      </c>
      <c r="J188" s="2">
        <v>3.875</v>
      </c>
      <c r="K188" s="2">
        <v>3.6666666666666665</v>
      </c>
      <c r="L188" s="2">
        <v>3.6666666666666665</v>
      </c>
    </row>
    <row r="189" spans="1:12" x14ac:dyDescent="0.2">
      <c r="A189">
        <v>2875694</v>
      </c>
      <c r="B189">
        <v>2019</v>
      </c>
      <c r="C189" t="s">
        <v>58</v>
      </c>
      <c r="D189">
        <v>136</v>
      </c>
      <c r="E189" t="s">
        <v>21</v>
      </c>
      <c r="F189">
        <v>7</v>
      </c>
      <c r="G189" s="1">
        <v>0.3</v>
      </c>
      <c r="H189" s="1">
        <v>0.4</v>
      </c>
      <c r="I189" s="2">
        <v>4</v>
      </c>
      <c r="J189" s="2">
        <v>4.1428571428571432</v>
      </c>
      <c r="K189" s="2">
        <v>3.5</v>
      </c>
      <c r="L189" s="2">
        <v>4</v>
      </c>
    </row>
    <row r="190" spans="1:12" x14ac:dyDescent="0.2">
      <c r="A190">
        <v>2614751</v>
      </c>
      <c r="B190">
        <v>2019</v>
      </c>
      <c r="C190" t="s">
        <v>58</v>
      </c>
      <c r="D190">
        <v>136</v>
      </c>
      <c r="E190" t="s">
        <v>21</v>
      </c>
      <c r="F190">
        <v>7</v>
      </c>
      <c r="G190" s="1">
        <v>0.4</v>
      </c>
      <c r="H190" s="1">
        <v>0.4</v>
      </c>
      <c r="I190" s="2">
        <v>3</v>
      </c>
      <c r="J190" s="2">
        <v>4.375</v>
      </c>
      <c r="K190" s="2">
        <v>3.3333333333333335</v>
      </c>
      <c r="L190" s="2">
        <v>4.166666666666667</v>
      </c>
    </row>
    <row r="191" spans="1:12" x14ac:dyDescent="0.2">
      <c r="A191">
        <v>2639483</v>
      </c>
      <c r="B191">
        <v>2019</v>
      </c>
      <c r="C191" t="s">
        <v>58</v>
      </c>
      <c r="D191">
        <v>136</v>
      </c>
      <c r="E191" t="s">
        <v>21</v>
      </c>
      <c r="F191">
        <v>7</v>
      </c>
      <c r="G191" s="1">
        <v>0.5</v>
      </c>
      <c r="H191" s="1">
        <v>0.6</v>
      </c>
      <c r="I191" s="2">
        <v>3.25</v>
      </c>
      <c r="J191" s="2">
        <v>4.5</v>
      </c>
      <c r="K191" s="2">
        <v>3.1666666666666665</v>
      </c>
      <c r="L191" s="2">
        <v>4.333333333333333</v>
      </c>
    </row>
    <row r="192" spans="1:12" x14ac:dyDescent="0.2">
      <c r="A192">
        <v>2918574</v>
      </c>
      <c r="B192">
        <v>2019</v>
      </c>
      <c r="C192" t="s">
        <v>58</v>
      </c>
      <c r="D192">
        <v>136</v>
      </c>
      <c r="E192" t="s">
        <v>21</v>
      </c>
      <c r="F192">
        <v>7</v>
      </c>
      <c r="G192" s="1">
        <v>0.5</v>
      </c>
      <c r="H192" s="1">
        <v>0.3</v>
      </c>
      <c r="I192" s="2">
        <v>4.5714285714285712</v>
      </c>
      <c r="J192" s="2">
        <v>4.625</v>
      </c>
      <c r="K192" s="2">
        <v>3.8333333333333335</v>
      </c>
      <c r="L192" s="2">
        <v>4.166666666666667</v>
      </c>
    </row>
    <row r="193" spans="1:12" x14ac:dyDescent="0.2">
      <c r="A193">
        <v>2145432</v>
      </c>
      <c r="B193">
        <v>2019</v>
      </c>
      <c r="C193" t="s">
        <v>58</v>
      </c>
      <c r="D193">
        <v>136</v>
      </c>
      <c r="E193" t="s">
        <v>21</v>
      </c>
      <c r="F193">
        <v>7</v>
      </c>
      <c r="G193" s="1">
        <v>0.6</v>
      </c>
      <c r="H193" s="1">
        <v>0.8</v>
      </c>
      <c r="I193" s="2">
        <v>5.2857142857142856</v>
      </c>
      <c r="J193" s="2">
        <v>5.125</v>
      </c>
      <c r="K193" s="2">
        <v>3.5</v>
      </c>
      <c r="L193" s="2">
        <v>4.666666666666667</v>
      </c>
    </row>
    <row r="194" spans="1:12" x14ac:dyDescent="0.2">
      <c r="A194">
        <v>2397036</v>
      </c>
      <c r="B194">
        <v>2019</v>
      </c>
      <c r="C194" t="s">
        <v>58</v>
      </c>
      <c r="D194">
        <v>136</v>
      </c>
      <c r="E194" t="s">
        <v>21</v>
      </c>
      <c r="F194">
        <v>7</v>
      </c>
      <c r="G194" s="1">
        <v>0.2</v>
      </c>
      <c r="H194" s="1">
        <v>0.3</v>
      </c>
      <c r="I194" s="2">
        <v>4.5</v>
      </c>
      <c r="J194" s="2">
        <v>5.75</v>
      </c>
      <c r="K194" s="2">
        <v>4.166666666666667</v>
      </c>
      <c r="L194" s="2">
        <v>4.5</v>
      </c>
    </row>
    <row r="195" spans="1:12" x14ac:dyDescent="0.2">
      <c r="A195">
        <v>2345097</v>
      </c>
      <c r="B195">
        <v>2019</v>
      </c>
      <c r="C195" t="s">
        <v>59</v>
      </c>
      <c r="D195">
        <v>136</v>
      </c>
      <c r="E195" t="s">
        <v>21</v>
      </c>
      <c r="F195">
        <v>7</v>
      </c>
      <c r="G195" s="1">
        <v>0.2</v>
      </c>
      <c r="H195" s="1">
        <v>0.2</v>
      </c>
      <c r="I195" s="2">
        <v>3.125</v>
      </c>
      <c r="J195" s="2">
        <v>3.75</v>
      </c>
      <c r="K195" s="2">
        <v>2</v>
      </c>
      <c r="L195" s="2">
        <v>2.5</v>
      </c>
    </row>
    <row r="196" spans="1:12" x14ac:dyDescent="0.2">
      <c r="A196">
        <v>2886041</v>
      </c>
      <c r="B196">
        <v>2019</v>
      </c>
      <c r="C196" t="s">
        <v>59</v>
      </c>
      <c r="D196">
        <v>136</v>
      </c>
      <c r="E196" t="s">
        <v>21</v>
      </c>
      <c r="F196">
        <v>7</v>
      </c>
      <c r="G196" s="1">
        <v>0.3</v>
      </c>
      <c r="H196" s="1">
        <v>0.4</v>
      </c>
      <c r="I196" s="2">
        <v>3.4285714285714284</v>
      </c>
      <c r="J196" s="2">
        <v>4</v>
      </c>
      <c r="K196" s="2">
        <v>2.1666666666666665</v>
      </c>
      <c r="L196" s="2">
        <v>3.3333333333333335</v>
      </c>
    </row>
    <row r="197" spans="1:12" x14ac:dyDescent="0.2">
      <c r="A197">
        <v>2409400</v>
      </c>
      <c r="B197">
        <v>2019</v>
      </c>
      <c r="C197" t="s">
        <v>59</v>
      </c>
      <c r="D197">
        <v>136</v>
      </c>
      <c r="E197" t="s">
        <v>21</v>
      </c>
      <c r="F197">
        <v>7</v>
      </c>
      <c r="G197" s="1">
        <v>0.3</v>
      </c>
      <c r="H197" s="1">
        <v>0.4</v>
      </c>
      <c r="I197" s="2">
        <v>3.75</v>
      </c>
      <c r="J197" s="2">
        <v>4</v>
      </c>
      <c r="K197" s="2">
        <v>3.5</v>
      </c>
      <c r="L197" s="2">
        <v>3.6666666666666665</v>
      </c>
    </row>
    <row r="198" spans="1:12" x14ac:dyDescent="0.2">
      <c r="A198">
        <v>2591764</v>
      </c>
      <c r="B198">
        <v>2019</v>
      </c>
      <c r="C198" t="s">
        <v>59</v>
      </c>
      <c r="D198">
        <v>136</v>
      </c>
      <c r="E198" t="s">
        <v>21</v>
      </c>
      <c r="F198">
        <v>7</v>
      </c>
      <c r="G198" s="1">
        <v>0.3</v>
      </c>
      <c r="H198" s="1">
        <v>0.4</v>
      </c>
      <c r="I198" s="2">
        <v>3.8571428571428572</v>
      </c>
      <c r="J198" s="2">
        <v>4</v>
      </c>
      <c r="K198" s="2">
        <v>2</v>
      </c>
      <c r="L198" s="2">
        <v>3.3333333333333335</v>
      </c>
    </row>
    <row r="199" spans="1:12" x14ac:dyDescent="0.2">
      <c r="A199">
        <v>2675489</v>
      </c>
      <c r="B199">
        <v>2019</v>
      </c>
      <c r="C199" t="s">
        <v>59</v>
      </c>
      <c r="D199">
        <v>136</v>
      </c>
      <c r="E199" t="s">
        <v>21</v>
      </c>
      <c r="F199">
        <v>7</v>
      </c>
      <c r="G199" s="1">
        <v>0.4</v>
      </c>
      <c r="H199" s="1">
        <v>0.6</v>
      </c>
      <c r="I199" s="2">
        <v>3.8571428571428572</v>
      </c>
      <c r="J199" s="2">
        <v>4.125</v>
      </c>
      <c r="K199" s="2">
        <v>3.3333333333333335</v>
      </c>
      <c r="L199" s="2">
        <v>3.8333333333333335</v>
      </c>
    </row>
    <row r="200" spans="1:12" x14ac:dyDescent="0.2">
      <c r="A200">
        <v>2036935</v>
      </c>
      <c r="B200">
        <v>2019</v>
      </c>
      <c r="C200" t="s">
        <v>59</v>
      </c>
      <c r="D200">
        <v>136</v>
      </c>
      <c r="E200" t="s">
        <v>21</v>
      </c>
      <c r="F200">
        <v>7</v>
      </c>
      <c r="G200" s="1">
        <v>0.4</v>
      </c>
      <c r="H200" s="1">
        <v>0.6</v>
      </c>
      <c r="I200" s="2">
        <v>4</v>
      </c>
      <c r="J200" s="2">
        <v>4.125</v>
      </c>
      <c r="K200" s="2">
        <v>3.6666666666666665</v>
      </c>
      <c r="L200" s="2">
        <v>3.8333333333333335</v>
      </c>
    </row>
    <row r="201" spans="1:12" x14ac:dyDescent="0.2">
      <c r="A201">
        <v>2367502</v>
      </c>
      <c r="B201">
        <v>2019</v>
      </c>
      <c r="C201" t="s">
        <v>59</v>
      </c>
      <c r="D201">
        <v>136</v>
      </c>
      <c r="E201" t="s">
        <v>21</v>
      </c>
      <c r="F201">
        <v>7</v>
      </c>
      <c r="G201" s="1">
        <v>0.7</v>
      </c>
      <c r="H201" s="1">
        <v>0.8</v>
      </c>
      <c r="I201" s="2">
        <v>3.8571428571428572</v>
      </c>
      <c r="J201" s="2">
        <v>5.625</v>
      </c>
      <c r="K201" s="2">
        <v>5</v>
      </c>
      <c r="L201" s="2">
        <v>5</v>
      </c>
    </row>
    <row r="202" spans="1:12" hidden="1" x14ac:dyDescent="0.2">
      <c r="A202">
        <v>2087468</v>
      </c>
      <c r="B202">
        <v>2017</v>
      </c>
      <c r="C202" t="s">
        <v>58</v>
      </c>
      <c r="D202">
        <v>112</v>
      </c>
      <c r="E202" t="s">
        <v>19</v>
      </c>
      <c r="F202">
        <v>4</v>
      </c>
      <c r="G202" s="1">
        <v>0.3</v>
      </c>
      <c r="H202" s="1">
        <v>0.3</v>
      </c>
      <c r="I202" s="2">
        <v>3.625</v>
      </c>
      <c r="J202" s="2">
        <v>3.25</v>
      </c>
      <c r="K202" s="2">
        <v>3.6666666666666665</v>
      </c>
      <c r="L202" s="2">
        <v>4.166666666666667</v>
      </c>
    </row>
    <row r="203" spans="1:12" hidden="1" x14ac:dyDescent="0.2">
      <c r="A203">
        <v>2994298</v>
      </c>
      <c r="B203">
        <v>2017</v>
      </c>
      <c r="C203" t="s">
        <v>58</v>
      </c>
      <c r="D203">
        <v>112</v>
      </c>
      <c r="E203" t="s">
        <v>19</v>
      </c>
      <c r="F203">
        <v>4</v>
      </c>
      <c r="G203" s="1">
        <v>0.6</v>
      </c>
      <c r="H203" s="1">
        <v>0.5</v>
      </c>
      <c r="I203" s="2">
        <v>2.3333333333333335</v>
      </c>
      <c r="J203" s="2">
        <v>4.125</v>
      </c>
      <c r="K203" s="2">
        <v>3.8333333333333335</v>
      </c>
      <c r="L203" s="2">
        <v>4.5</v>
      </c>
    </row>
    <row r="204" spans="1:12" hidden="1" x14ac:dyDescent="0.2">
      <c r="A204">
        <v>2945681</v>
      </c>
      <c r="B204">
        <v>2017</v>
      </c>
      <c r="C204" t="s">
        <v>58</v>
      </c>
      <c r="D204">
        <v>112</v>
      </c>
      <c r="E204" t="s">
        <v>19</v>
      </c>
      <c r="F204">
        <v>4</v>
      </c>
      <c r="G204" s="1">
        <v>0.6</v>
      </c>
      <c r="H204" s="1">
        <v>0.7</v>
      </c>
      <c r="I204" s="2">
        <v>3.625</v>
      </c>
      <c r="J204" s="2">
        <v>4.875</v>
      </c>
      <c r="K204" s="2">
        <v>3.3333333333333335</v>
      </c>
      <c r="L204" s="2">
        <v>4.166666666666667</v>
      </c>
    </row>
    <row r="205" spans="1:12" hidden="1" x14ac:dyDescent="0.2">
      <c r="A205">
        <v>2963419</v>
      </c>
      <c r="B205">
        <v>2017</v>
      </c>
      <c r="C205" t="s">
        <v>58</v>
      </c>
      <c r="D205">
        <v>112</v>
      </c>
      <c r="E205" t="s">
        <v>19</v>
      </c>
      <c r="F205">
        <v>4</v>
      </c>
      <c r="G205" s="1">
        <v>0.6</v>
      </c>
      <c r="H205" s="1">
        <v>0.4</v>
      </c>
      <c r="I205" s="2">
        <v>4</v>
      </c>
      <c r="J205" s="2">
        <v>4.875</v>
      </c>
      <c r="K205" s="2">
        <v>4.5</v>
      </c>
      <c r="L205" s="2">
        <v>4.5</v>
      </c>
    </row>
    <row r="206" spans="1:12" hidden="1" x14ac:dyDescent="0.2">
      <c r="A206">
        <v>2118606</v>
      </c>
      <c r="B206">
        <v>2017</v>
      </c>
      <c r="C206" t="s">
        <v>58</v>
      </c>
      <c r="D206">
        <v>112</v>
      </c>
      <c r="E206" t="s">
        <v>19</v>
      </c>
      <c r="F206">
        <v>4</v>
      </c>
      <c r="G206" s="1">
        <v>0.1</v>
      </c>
      <c r="H206" s="1">
        <v>0.4</v>
      </c>
      <c r="I206" s="2">
        <v>4.375</v>
      </c>
      <c r="J206" s="2">
        <v>5</v>
      </c>
      <c r="K206" s="2">
        <v>3.5</v>
      </c>
      <c r="L206" s="2">
        <v>4</v>
      </c>
    </row>
    <row r="207" spans="1:12" hidden="1" x14ac:dyDescent="0.2">
      <c r="A207">
        <v>2323934</v>
      </c>
      <c r="B207">
        <v>2017</v>
      </c>
      <c r="C207" t="s">
        <v>58</v>
      </c>
      <c r="D207">
        <v>112</v>
      </c>
      <c r="E207" t="s">
        <v>19</v>
      </c>
      <c r="F207">
        <v>4</v>
      </c>
      <c r="G207" s="1">
        <v>0.4</v>
      </c>
      <c r="H207" s="1">
        <v>0.6</v>
      </c>
      <c r="I207" s="2">
        <v>5</v>
      </c>
      <c r="J207" s="2">
        <v>5</v>
      </c>
      <c r="K207" s="2">
        <v>4.666666666666667</v>
      </c>
      <c r="L207" s="2">
        <v>5</v>
      </c>
    </row>
    <row r="208" spans="1:12" hidden="1" x14ac:dyDescent="0.2">
      <c r="A208">
        <v>2259759</v>
      </c>
      <c r="B208">
        <v>2017</v>
      </c>
      <c r="C208" t="s">
        <v>58</v>
      </c>
      <c r="D208">
        <v>112</v>
      </c>
      <c r="E208" t="s">
        <v>19</v>
      </c>
      <c r="F208">
        <v>4</v>
      </c>
      <c r="G208" s="1">
        <v>0.4</v>
      </c>
      <c r="H208" s="1">
        <v>0.5</v>
      </c>
      <c r="I208" s="2">
        <v>4.375</v>
      </c>
      <c r="J208" s="2">
        <v>5.375</v>
      </c>
      <c r="K208" s="2">
        <v>4.666666666666667</v>
      </c>
      <c r="L208" s="2">
        <v>5</v>
      </c>
    </row>
    <row r="209" spans="1:12" hidden="1" x14ac:dyDescent="0.2">
      <c r="A209">
        <v>2638924</v>
      </c>
      <c r="B209">
        <v>2017</v>
      </c>
      <c r="C209" t="s">
        <v>58</v>
      </c>
      <c r="D209">
        <v>112</v>
      </c>
      <c r="E209" t="s">
        <v>19</v>
      </c>
      <c r="F209">
        <v>4</v>
      </c>
      <c r="G209" s="1">
        <v>0.2</v>
      </c>
      <c r="H209" s="1">
        <v>0.2</v>
      </c>
      <c r="I209" s="2">
        <v>4.25</v>
      </c>
      <c r="J209" s="2">
        <v>5.5</v>
      </c>
      <c r="K209" s="2">
        <v>3.8333333333333335</v>
      </c>
      <c r="L209" s="2">
        <v>4.833333333333333</v>
      </c>
    </row>
    <row r="210" spans="1:12" hidden="1" x14ac:dyDescent="0.2">
      <c r="A210">
        <v>2199960</v>
      </c>
      <c r="B210">
        <v>2017</v>
      </c>
      <c r="C210" t="s">
        <v>58</v>
      </c>
      <c r="D210">
        <v>112</v>
      </c>
      <c r="E210" t="s">
        <v>19</v>
      </c>
      <c r="F210">
        <v>4</v>
      </c>
      <c r="G210" s="1">
        <v>0.4</v>
      </c>
      <c r="H210" s="1">
        <v>0.4</v>
      </c>
      <c r="I210" s="2">
        <v>5</v>
      </c>
      <c r="J210" s="2">
        <v>5.5</v>
      </c>
      <c r="K210" s="2">
        <v>3.6666666666666665</v>
      </c>
      <c r="L210" s="2">
        <v>4.833333333333333</v>
      </c>
    </row>
    <row r="211" spans="1:12" hidden="1" x14ac:dyDescent="0.2">
      <c r="A211">
        <v>2197904</v>
      </c>
      <c r="B211">
        <v>2017</v>
      </c>
      <c r="C211" t="s">
        <v>58</v>
      </c>
      <c r="D211">
        <v>112</v>
      </c>
      <c r="E211" t="s">
        <v>19</v>
      </c>
      <c r="F211">
        <v>4</v>
      </c>
      <c r="G211" s="1">
        <v>0.5</v>
      </c>
      <c r="H211" s="1">
        <v>0.5</v>
      </c>
      <c r="I211" s="2">
        <v>5.25</v>
      </c>
      <c r="J211" s="2">
        <v>5.5</v>
      </c>
      <c r="K211" s="2">
        <v>4.833333333333333</v>
      </c>
      <c r="L211" s="2">
        <v>4.5</v>
      </c>
    </row>
    <row r="212" spans="1:12" hidden="1" x14ac:dyDescent="0.2">
      <c r="A212">
        <v>2522571</v>
      </c>
      <c r="B212">
        <v>2017</v>
      </c>
      <c r="C212" t="s">
        <v>58</v>
      </c>
      <c r="D212">
        <v>112</v>
      </c>
      <c r="E212" t="s">
        <v>19</v>
      </c>
      <c r="F212">
        <v>4</v>
      </c>
      <c r="G212" s="1">
        <v>0.3</v>
      </c>
      <c r="H212" s="1">
        <v>0.2</v>
      </c>
      <c r="I212" s="2">
        <v>2.875</v>
      </c>
      <c r="J212" s="2">
        <v>5.875</v>
      </c>
      <c r="K212" s="2">
        <v>3.6666666666666665</v>
      </c>
      <c r="L212" s="2">
        <v>3.5</v>
      </c>
    </row>
    <row r="213" spans="1:12" hidden="1" x14ac:dyDescent="0.2">
      <c r="A213">
        <v>2751489</v>
      </c>
      <c r="B213">
        <v>2017</v>
      </c>
      <c r="C213" t="s">
        <v>58</v>
      </c>
      <c r="D213">
        <v>112</v>
      </c>
      <c r="E213" t="s">
        <v>19</v>
      </c>
      <c r="F213">
        <v>4</v>
      </c>
      <c r="G213" s="1">
        <v>0.4</v>
      </c>
      <c r="H213" s="1">
        <v>0.7</v>
      </c>
      <c r="I213" s="2">
        <v>5.5</v>
      </c>
      <c r="J213" s="2">
        <v>6</v>
      </c>
      <c r="K213" s="2">
        <v>4.833333333333333</v>
      </c>
      <c r="L213" s="2">
        <v>5</v>
      </c>
    </row>
    <row r="214" spans="1:12" hidden="1" x14ac:dyDescent="0.2">
      <c r="A214">
        <v>2181453</v>
      </c>
      <c r="B214">
        <v>2017</v>
      </c>
      <c r="C214" t="s">
        <v>58</v>
      </c>
      <c r="D214">
        <v>128</v>
      </c>
      <c r="E214" t="s">
        <v>19</v>
      </c>
      <c r="F214">
        <v>5</v>
      </c>
      <c r="G214" s="1">
        <v>0.8</v>
      </c>
      <c r="H214" s="1">
        <v>0.7</v>
      </c>
      <c r="I214" s="2">
        <v>3</v>
      </c>
      <c r="J214" s="2">
        <v>3.375</v>
      </c>
      <c r="K214" s="2">
        <v>3.1666666666666665</v>
      </c>
      <c r="L214" s="2">
        <v>3.6666666666666665</v>
      </c>
    </row>
    <row r="215" spans="1:12" hidden="1" x14ac:dyDescent="0.2">
      <c r="A215">
        <v>2854142</v>
      </c>
      <c r="B215">
        <v>2017</v>
      </c>
      <c r="C215" t="s">
        <v>58</v>
      </c>
      <c r="D215">
        <v>128</v>
      </c>
      <c r="E215" t="s">
        <v>19</v>
      </c>
      <c r="F215">
        <v>5</v>
      </c>
      <c r="G215" s="1">
        <v>0.4</v>
      </c>
      <c r="H215" s="1">
        <v>0.5</v>
      </c>
      <c r="I215" s="2">
        <v>3</v>
      </c>
      <c r="J215" s="2">
        <v>3.5</v>
      </c>
      <c r="K215" s="2">
        <v>2.6666666666666665</v>
      </c>
      <c r="L215" s="2">
        <v>3</v>
      </c>
    </row>
    <row r="216" spans="1:12" hidden="1" x14ac:dyDescent="0.2">
      <c r="A216">
        <v>2939836</v>
      </c>
      <c r="B216">
        <v>2017</v>
      </c>
      <c r="C216" t="s">
        <v>58</v>
      </c>
      <c r="D216">
        <v>128</v>
      </c>
      <c r="E216" t="s">
        <v>19</v>
      </c>
      <c r="F216">
        <v>5</v>
      </c>
      <c r="G216" s="1">
        <v>0.6</v>
      </c>
      <c r="H216" s="1">
        <v>0.6</v>
      </c>
      <c r="I216" s="2">
        <v>3</v>
      </c>
      <c r="J216" s="2">
        <v>3.875</v>
      </c>
      <c r="K216" s="2">
        <v>2.1666666666666665</v>
      </c>
      <c r="L216" s="2">
        <v>3.3333333333333335</v>
      </c>
    </row>
    <row r="217" spans="1:12" hidden="1" x14ac:dyDescent="0.2">
      <c r="A217">
        <v>2719591</v>
      </c>
      <c r="B217">
        <v>2017</v>
      </c>
      <c r="C217" t="s">
        <v>58</v>
      </c>
      <c r="D217">
        <v>128</v>
      </c>
      <c r="E217" t="s">
        <v>19</v>
      </c>
      <c r="F217">
        <v>5</v>
      </c>
      <c r="G217" s="1">
        <v>0.6</v>
      </c>
      <c r="H217" s="1">
        <v>0.6</v>
      </c>
      <c r="I217" s="2">
        <v>3.875</v>
      </c>
      <c r="J217" s="2">
        <v>4.375</v>
      </c>
      <c r="K217" s="2">
        <v>4.333333333333333</v>
      </c>
      <c r="L217" s="2">
        <v>2.3333333333333335</v>
      </c>
    </row>
    <row r="218" spans="1:12" hidden="1" x14ac:dyDescent="0.2">
      <c r="A218">
        <v>2880281</v>
      </c>
      <c r="B218">
        <v>2017</v>
      </c>
      <c r="C218" t="s">
        <v>58</v>
      </c>
      <c r="D218">
        <v>128</v>
      </c>
      <c r="E218" t="s">
        <v>19</v>
      </c>
      <c r="F218">
        <v>5</v>
      </c>
      <c r="G218" s="1">
        <v>0.6</v>
      </c>
      <c r="H218" s="1">
        <v>0.6</v>
      </c>
      <c r="I218" s="2">
        <v>3.5</v>
      </c>
      <c r="J218" s="2">
        <v>4.5</v>
      </c>
      <c r="K218" s="2">
        <v>3.6666666666666665</v>
      </c>
      <c r="L218" s="2">
        <v>3.6666666666666665</v>
      </c>
    </row>
    <row r="219" spans="1:12" hidden="1" x14ac:dyDescent="0.2">
      <c r="A219">
        <v>2821530</v>
      </c>
      <c r="B219">
        <v>2017</v>
      </c>
      <c r="C219" t="s">
        <v>58</v>
      </c>
      <c r="D219">
        <v>128</v>
      </c>
      <c r="E219" t="s">
        <v>19</v>
      </c>
      <c r="F219">
        <v>5</v>
      </c>
      <c r="G219" s="1">
        <v>0.7</v>
      </c>
      <c r="H219" s="1">
        <v>0.9</v>
      </c>
      <c r="I219" s="2">
        <v>3.875</v>
      </c>
      <c r="J219" s="2">
        <v>4.625</v>
      </c>
      <c r="K219" s="2">
        <v>3.3333333333333335</v>
      </c>
      <c r="L219" s="2">
        <v>3.8333333333333335</v>
      </c>
    </row>
    <row r="220" spans="1:12" hidden="1" x14ac:dyDescent="0.2">
      <c r="A220">
        <v>2677453</v>
      </c>
      <c r="B220">
        <v>2017</v>
      </c>
      <c r="C220" t="s">
        <v>58</v>
      </c>
      <c r="D220">
        <v>128</v>
      </c>
      <c r="E220" t="s">
        <v>19</v>
      </c>
      <c r="F220">
        <v>5</v>
      </c>
      <c r="G220" s="1">
        <v>0.7</v>
      </c>
      <c r="H220" s="1">
        <v>0.6</v>
      </c>
      <c r="I220" s="2">
        <v>4.5</v>
      </c>
      <c r="J220" s="2">
        <v>4.625</v>
      </c>
      <c r="K220" s="2">
        <v>3</v>
      </c>
      <c r="L220" s="2">
        <v>2.8333333333333335</v>
      </c>
    </row>
    <row r="221" spans="1:12" hidden="1" x14ac:dyDescent="0.2">
      <c r="A221">
        <v>2694103</v>
      </c>
      <c r="B221">
        <v>2017</v>
      </c>
      <c r="C221" t="s">
        <v>58</v>
      </c>
      <c r="D221">
        <v>128</v>
      </c>
      <c r="E221" t="s">
        <v>19</v>
      </c>
      <c r="F221">
        <v>5</v>
      </c>
      <c r="G221" s="1">
        <v>0.5</v>
      </c>
      <c r="H221" s="1">
        <v>0.9</v>
      </c>
      <c r="I221" s="2">
        <v>4.125</v>
      </c>
      <c r="J221" s="2">
        <v>5.125</v>
      </c>
      <c r="K221" s="2">
        <v>4.166666666666667</v>
      </c>
      <c r="L221" s="2">
        <v>4.5</v>
      </c>
    </row>
    <row r="222" spans="1:12" hidden="1" x14ac:dyDescent="0.2">
      <c r="A222">
        <v>2612042</v>
      </c>
      <c r="B222">
        <v>2017</v>
      </c>
      <c r="C222" t="s">
        <v>58</v>
      </c>
      <c r="D222">
        <v>128</v>
      </c>
      <c r="E222" t="s">
        <v>19</v>
      </c>
      <c r="F222">
        <v>5</v>
      </c>
      <c r="G222" s="1">
        <v>0.7</v>
      </c>
      <c r="H222" s="1">
        <v>0.6</v>
      </c>
      <c r="I222" s="2">
        <v>4.2857142857142856</v>
      </c>
      <c r="J222" s="2">
        <v>5.125</v>
      </c>
      <c r="K222" s="2">
        <v>4.333333333333333</v>
      </c>
      <c r="L222" s="2">
        <v>4.5</v>
      </c>
    </row>
    <row r="223" spans="1:12" hidden="1" x14ac:dyDescent="0.2">
      <c r="A223">
        <v>2635802</v>
      </c>
      <c r="B223">
        <v>2017</v>
      </c>
      <c r="C223" t="s">
        <v>58</v>
      </c>
      <c r="D223">
        <v>128</v>
      </c>
      <c r="E223" t="s">
        <v>19</v>
      </c>
      <c r="F223">
        <v>5</v>
      </c>
      <c r="G223" s="1">
        <v>0.6</v>
      </c>
      <c r="H223" s="1">
        <v>0.6</v>
      </c>
      <c r="I223" s="2">
        <v>4.5</v>
      </c>
      <c r="J223" s="2">
        <v>5.125</v>
      </c>
      <c r="K223" s="2">
        <v>4</v>
      </c>
      <c r="L223" s="2">
        <v>4.666666666666667</v>
      </c>
    </row>
    <row r="224" spans="1:12" hidden="1" x14ac:dyDescent="0.2">
      <c r="A224">
        <v>2372119</v>
      </c>
      <c r="B224">
        <v>2017</v>
      </c>
      <c r="C224" t="s">
        <v>58</v>
      </c>
      <c r="D224">
        <v>128</v>
      </c>
      <c r="E224" t="s">
        <v>19</v>
      </c>
      <c r="F224">
        <v>5</v>
      </c>
      <c r="G224" s="1">
        <v>0.2</v>
      </c>
      <c r="H224" s="1">
        <v>0.7</v>
      </c>
      <c r="I224" s="2">
        <v>4.75</v>
      </c>
      <c r="J224" s="2">
        <v>5.125</v>
      </c>
      <c r="K224" s="2">
        <v>3.8333333333333335</v>
      </c>
      <c r="L224" s="2">
        <v>3</v>
      </c>
    </row>
    <row r="225" spans="1:12" hidden="1" x14ac:dyDescent="0.2">
      <c r="A225">
        <v>2186771</v>
      </c>
      <c r="B225">
        <v>2017</v>
      </c>
      <c r="C225" t="s">
        <v>58</v>
      </c>
      <c r="D225">
        <v>128</v>
      </c>
      <c r="E225" t="s">
        <v>19</v>
      </c>
      <c r="F225">
        <v>5</v>
      </c>
      <c r="G225" s="1">
        <v>0.3</v>
      </c>
      <c r="H225" s="1">
        <v>0.2</v>
      </c>
      <c r="I225" s="2">
        <v>3.375</v>
      </c>
      <c r="J225" s="2">
        <v>5.5</v>
      </c>
      <c r="K225" s="2">
        <v>2.5</v>
      </c>
      <c r="L225" s="2">
        <v>4.333333333333333</v>
      </c>
    </row>
    <row r="226" spans="1:12" hidden="1" x14ac:dyDescent="0.2">
      <c r="A226">
        <v>2897260</v>
      </c>
      <c r="B226">
        <v>2017</v>
      </c>
      <c r="C226" t="s">
        <v>58</v>
      </c>
      <c r="D226">
        <v>128</v>
      </c>
      <c r="E226" t="s">
        <v>19</v>
      </c>
      <c r="F226">
        <v>5</v>
      </c>
      <c r="G226" s="1">
        <v>0.8</v>
      </c>
      <c r="H226" s="1">
        <v>0.8</v>
      </c>
      <c r="I226" s="2">
        <v>3.875</v>
      </c>
      <c r="J226" s="2">
        <v>5.625</v>
      </c>
      <c r="K226" s="2">
        <v>4.5999999999999996</v>
      </c>
      <c r="L226" s="2">
        <v>5</v>
      </c>
    </row>
    <row r="227" spans="1:12" hidden="1" x14ac:dyDescent="0.2">
      <c r="A227">
        <v>2800835</v>
      </c>
      <c r="B227">
        <v>2017</v>
      </c>
      <c r="C227" t="s">
        <v>58</v>
      </c>
      <c r="D227">
        <v>128</v>
      </c>
      <c r="E227" t="s">
        <v>19</v>
      </c>
      <c r="F227">
        <v>5</v>
      </c>
      <c r="G227" s="1">
        <v>0.5</v>
      </c>
      <c r="H227" s="1">
        <v>0.6</v>
      </c>
      <c r="I227" s="2">
        <v>4.625</v>
      </c>
      <c r="J227" s="2">
        <v>5.875</v>
      </c>
      <c r="K227" s="2">
        <v>4.333333333333333</v>
      </c>
      <c r="L227" s="2">
        <v>4.5999999999999996</v>
      </c>
    </row>
    <row r="228" spans="1:12" hidden="1" x14ac:dyDescent="0.2">
      <c r="A228">
        <v>2678341</v>
      </c>
      <c r="B228">
        <v>2017</v>
      </c>
      <c r="C228" t="s">
        <v>58</v>
      </c>
      <c r="D228">
        <v>128</v>
      </c>
      <c r="E228" t="s">
        <v>19</v>
      </c>
      <c r="F228">
        <v>5</v>
      </c>
      <c r="G228" s="1">
        <v>0.8</v>
      </c>
      <c r="H228" s="1">
        <v>0.7</v>
      </c>
      <c r="I228" s="2">
        <v>4.875</v>
      </c>
      <c r="J228" s="2">
        <v>6</v>
      </c>
      <c r="K228" s="2">
        <v>4.2</v>
      </c>
      <c r="L228" s="2">
        <v>4.833333333333333</v>
      </c>
    </row>
    <row r="229" spans="1:12" hidden="1" x14ac:dyDescent="0.2">
      <c r="A229">
        <v>2507378</v>
      </c>
      <c r="B229">
        <v>2017</v>
      </c>
      <c r="C229" t="s">
        <v>59</v>
      </c>
      <c r="D229">
        <v>128</v>
      </c>
      <c r="E229" t="s">
        <v>19</v>
      </c>
      <c r="F229">
        <v>5</v>
      </c>
      <c r="G229" s="1">
        <v>0.2</v>
      </c>
      <c r="H229" s="1">
        <v>0.4</v>
      </c>
      <c r="I229" s="2">
        <v>2.1428571428571428</v>
      </c>
      <c r="J229" s="2">
        <v>2.5</v>
      </c>
      <c r="K229" s="2">
        <v>2.1666666666666665</v>
      </c>
      <c r="L229" s="2">
        <v>3</v>
      </c>
    </row>
    <row r="230" spans="1:12" hidden="1" x14ac:dyDescent="0.2">
      <c r="A230">
        <v>2786927</v>
      </c>
      <c r="B230">
        <v>2018</v>
      </c>
      <c r="C230" t="s">
        <v>58</v>
      </c>
      <c r="D230">
        <v>177</v>
      </c>
      <c r="E230" t="s">
        <v>19</v>
      </c>
      <c r="F230">
        <v>4</v>
      </c>
      <c r="G230" s="1">
        <v>0.3</v>
      </c>
      <c r="H230" s="1">
        <v>0.2</v>
      </c>
      <c r="I230" s="2">
        <v>2.875</v>
      </c>
      <c r="J230" s="2">
        <v>3.2857142857142856</v>
      </c>
      <c r="K230" s="2">
        <v>4</v>
      </c>
      <c r="L230" s="2">
        <v>4</v>
      </c>
    </row>
    <row r="231" spans="1:12" hidden="1" x14ac:dyDescent="0.2">
      <c r="A231">
        <v>2194028</v>
      </c>
      <c r="B231">
        <v>2018</v>
      </c>
      <c r="C231" t="s">
        <v>58</v>
      </c>
      <c r="D231">
        <v>177</v>
      </c>
      <c r="E231" t="s">
        <v>19</v>
      </c>
      <c r="F231">
        <v>4</v>
      </c>
      <c r="G231" s="1">
        <v>0.4</v>
      </c>
      <c r="H231" s="1">
        <v>0.5</v>
      </c>
      <c r="I231" s="2">
        <v>2</v>
      </c>
      <c r="J231" s="2">
        <v>3.375</v>
      </c>
      <c r="K231" s="2">
        <v>2.8333333333333335</v>
      </c>
      <c r="L231" s="2">
        <v>3</v>
      </c>
    </row>
    <row r="232" spans="1:12" hidden="1" x14ac:dyDescent="0.2">
      <c r="A232">
        <v>2396604</v>
      </c>
      <c r="B232">
        <v>2018</v>
      </c>
      <c r="C232" t="s">
        <v>58</v>
      </c>
      <c r="D232">
        <v>177</v>
      </c>
      <c r="E232" t="s">
        <v>19</v>
      </c>
      <c r="F232">
        <v>4</v>
      </c>
      <c r="G232" s="1">
        <v>0.7</v>
      </c>
      <c r="H232" s="1">
        <v>0.7</v>
      </c>
      <c r="I232" s="2">
        <v>3.875</v>
      </c>
      <c r="J232" s="2">
        <v>3.5</v>
      </c>
      <c r="K232" s="2">
        <v>4</v>
      </c>
      <c r="L232" s="2">
        <v>3.8333333333333335</v>
      </c>
    </row>
    <row r="233" spans="1:12" hidden="1" x14ac:dyDescent="0.2">
      <c r="A233">
        <v>2063282</v>
      </c>
      <c r="B233">
        <v>2018</v>
      </c>
      <c r="C233" t="s">
        <v>58</v>
      </c>
      <c r="D233">
        <v>177</v>
      </c>
      <c r="E233" t="s">
        <v>19</v>
      </c>
      <c r="F233">
        <v>4</v>
      </c>
      <c r="G233" s="1">
        <v>0.9</v>
      </c>
      <c r="H233" s="1">
        <v>0.8</v>
      </c>
      <c r="I233" s="2">
        <v>3.5</v>
      </c>
      <c r="J233" s="2">
        <v>3.5714285714285716</v>
      </c>
      <c r="K233" s="2">
        <v>3.8333333333333335</v>
      </c>
      <c r="L233" s="2">
        <v>2.8333333333333335</v>
      </c>
    </row>
    <row r="234" spans="1:12" hidden="1" x14ac:dyDescent="0.2">
      <c r="A234">
        <v>2883052</v>
      </c>
      <c r="B234">
        <v>2018</v>
      </c>
      <c r="C234" t="s">
        <v>58</v>
      </c>
      <c r="D234">
        <v>177</v>
      </c>
      <c r="E234" t="s">
        <v>19</v>
      </c>
      <c r="F234">
        <v>4</v>
      </c>
      <c r="G234" s="1">
        <v>1</v>
      </c>
      <c r="H234" s="1">
        <v>0.9</v>
      </c>
      <c r="I234" s="2">
        <v>3.125</v>
      </c>
      <c r="J234" s="2">
        <v>4</v>
      </c>
      <c r="K234" s="2">
        <v>4</v>
      </c>
      <c r="L234" s="2">
        <v>4.5</v>
      </c>
    </row>
    <row r="235" spans="1:12" hidden="1" x14ac:dyDescent="0.2">
      <c r="A235">
        <v>2758866</v>
      </c>
      <c r="B235">
        <v>2018</v>
      </c>
      <c r="C235" t="s">
        <v>58</v>
      </c>
      <c r="D235">
        <v>177</v>
      </c>
      <c r="E235" t="s">
        <v>19</v>
      </c>
      <c r="F235">
        <v>4</v>
      </c>
      <c r="G235" s="1">
        <v>1</v>
      </c>
      <c r="H235" s="1">
        <v>0.9</v>
      </c>
      <c r="I235" s="2">
        <v>3.125</v>
      </c>
      <c r="J235" s="2">
        <v>4</v>
      </c>
      <c r="K235" s="2">
        <v>4</v>
      </c>
      <c r="L235" s="2">
        <v>4.5</v>
      </c>
    </row>
    <row r="236" spans="1:12" hidden="1" x14ac:dyDescent="0.2">
      <c r="A236">
        <v>2415363</v>
      </c>
      <c r="B236">
        <v>2018</v>
      </c>
      <c r="C236" t="s">
        <v>58</v>
      </c>
      <c r="D236">
        <v>177</v>
      </c>
      <c r="E236" t="s">
        <v>19</v>
      </c>
      <c r="F236">
        <v>4</v>
      </c>
      <c r="G236" s="1">
        <v>0.7</v>
      </c>
      <c r="H236" s="1">
        <v>0.6</v>
      </c>
      <c r="I236" s="2">
        <v>4.25</v>
      </c>
      <c r="J236" s="2">
        <v>4</v>
      </c>
      <c r="K236" s="2">
        <v>3.1666666666666665</v>
      </c>
      <c r="L236" s="2">
        <v>3.1666666666666665</v>
      </c>
    </row>
    <row r="237" spans="1:12" hidden="1" x14ac:dyDescent="0.2">
      <c r="A237">
        <v>2889502</v>
      </c>
      <c r="B237">
        <v>2018</v>
      </c>
      <c r="C237" t="s">
        <v>58</v>
      </c>
      <c r="D237">
        <v>177</v>
      </c>
      <c r="E237" t="s">
        <v>19</v>
      </c>
      <c r="F237">
        <v>4</v>
      </c>
      <c r="G237" s="1">
        <v>0.5</v>
      </c>
      <c r="H237" s="1">
        <v>0.4</v>
      </c>
      <c r="I237" s="2">
        <v>4</v>
      </c>
      <c r="J237" s="2">
        <v>4.125</v>
      </c>
      <c r="K237" s="2">
        <v>3.3333333333333335</v>
      </c>
      <c r="L237" s="2">
        <v>3.8333333333333335</v>
      </c>
    </row>
    <row r="238" spans="1:12" hidden="1" x14ac:dyDescent="0.2">
      <c r="A238">
        <v>2658647</v>
      </c>
      <c r="B238">
        <v>2018</v>
      </c>
      <c r="C238" t="s">
        <v>58</v>
      </c>
      <c r="D238">
        <v>177</v>
      </c>
      <c r="E238" t="s">
        <v>19</v>
      </c>
      <c r="F238">
        <v>4</v>
      </c>
      <c r="G238" s="1">
        <v>0.6</v>
      </c>
      <c r="H238" s="1">
        <v>0.4</v>
      </c>
      <c r="I238" s="2">
        <v>3.25</v>
      </c>
      <c r="J238" s="2">
        <v>4.75</v>
      </c>
      <c r="K238" s="2">
        <v>4.166666666666667</v>
      </c>
      <c r="L238" s="2">
        <v>4.666666666666667</v>
      </c>
    </row>
    <row r="239" spans="1:12" hidden="1" x14ac:dyDescent="0.2">
      <c r="A239">
        <v>2752583</v>
      </c>
      <c r="B239">
        <v>2018</v>
      </c>
      <c r="C239" t="s">
        <v>58</v>
      </c>
      <c r="D239">
        <v>177</v>
      </c>
      <c r="E239" t="s">
        <v>19</v>
      </c>
      <c r="F239">
        <v>4</v>
      </c>
      <c r="G239" s="1">
        <v>0.8</v>
      </c>
      <c r="H239" s="1">
        <v>0.9</v>
      </c>
      <c r="I239" s="2">
        <v>4.125</v>
      </c>
      <c r="J239" s="2">
        <v>4.75</v>
      </c>
      <c r="K239" s="2">
        <v>3.5</v>
      </c>
      <c r="L239" s="2">
        <v>3.5</v>
      </c>
    </row>
    <row r="240" spans="1:12" hidden="1" x14ac:dyDescent="0.2">
      <c r="A240">
        <v>2303898</v>
      </c>
      <c r="B240">
        <v>2018</v>
      </c>
      <c r="C240" t="s">
        <v>58</v>
      </c>
      <c r="D240">
        <v>177</v>
      </c>
      <c r="E240" t="s">
        <v>19</v>
      </c>
      <c r="F240">
        <v>4</v>
      </c>
      <c r="G240" s="1">
        <v>0.8</v>
      </c>
      <c r="H240" s="1">
        <v>0.6</v>
      </c>
      <c r="I240" s="2">
        <v>3.75</v>
      </c>
      <c r="J240" s="2">
        <v>4.8571428571428568</v>
      </c>
      <c r="K240" s="2">
        <v>4</v>
      </c>
      <c r="L240" s="2">
        <v>4.333333333333333</v>
      </c>
    </row>
    <row r="241" spans="1:12" hidden="1" x14ac:dyDescent="0.2">
      <c r="A241">
        <v>2476478</v>
      </c>
      <c r="B241">
        <v>2018</v>
      </c>
      <c r="C241" t="s">
        <v>58</v>
      </c>
      <c r="D241">
        <v>177</v>
      </c>
      <c r="E241" t="s">
        <v>19</v>
      </c>
      <c r="F241">
        <v>4</v>
      </c>
      <c r="G241" s="1">
        <v>0.8</v>
      </c>
      <c r="H241" s="1">
        <v>0.8</v>
      </c>
      <c r="I241" s="2">
        <v>5</v>
      </c>
      <c r="J241" s="2">
        <v>4.875</v>
      </c>
      <c r="K241" s="2">
        <v>3.8333333333333335</v>
      </c>
      <c r="L241" s="2">
        <v>3.6666666666666665</v>
      </c>
    </row>
    <row r="242" spans="1:12" hidden="1" x14ac:dyDescent="0.2">
      <c r="A242">
        <v>2774613</v>
      </c>
      <c r="B242">
        <v>2018</v>
      </c>
      <c r="C242" t="s">
        <v>58</v>
      </c>
      <c r="D242">
        <v>177</v>
      </c>
      <c r="E242" t="s">
        <v>19</v>
      </c>
      <c r="F242">
        <v>4</v>
      </c>
      <c r="G242" s="1">
        <v>0.3</v>
      </c>
      <c r="H242" s="1">
        <v>0.5</v>
      </c>
      <c r="I242" s="2">
        <v>3.625</v>
      </c>
      <c r="J242" s="2">
        <v>5</v>
      </c>
      <c r="K242" s="2">
        <v>2.3333333333333335</v>
      </c>
      <c r="L242" s="2">
        <v>2.6666666666666665</v>
      </c>
    </row>
    <row r="243" spans="1:12" hidden="1" x14ac:dyDescent="0.2">
      <c r="A243">
        <v>2514696</v>
      </c>
      <c r="B243">
        <v>2018</v>
      </c>
      <c r="C243" t="s">
        <v>58</v>
      </c>
      <c r="D243">
        <v>177</v>
      </c>
      <c r="E243" t="s">
        <v>19</v>
      </c>
      <c r="F243">
        <v>4</v>
      </c>
      <c r="G243" s="1">
        <v>0.9</v>
      </c>
      <c r="H243" s="1">
        <v>1</v>
      </c>
      <c r="I243" s="2">
        <v>5.125</v>
      </c>
      <c r="J243" s="2">
        <v>5</v>
      </c>
      <c r="K243" s="2">
        <v>4.166666666666667</v>
      </c>
      <c r="L243" s="2">
        <v>4.333333333333333</v>
      </c>
    </row>
    <row r="244" spans="1:12" hidden="1" x14ac:dyDescent="0.2">
      <c r="A244">
        <v>2692279</v>
      </c>
      <c r="B244">
        <v>2018</v>
      </c>
      <c r="C244" t="s">
        <v>58</v>
      </c>
      <c r="D244">
        <v>177</v>
      </c>
      <c r="E244" t="s">
        <v>19</v>
      </c>
      <c r="F244">
        <v>4</v>
      </c>
      <c r="G244" s="1">
        <v>0.8</v>
      </c>
      <c r="H244" s="1">
        <v>0.8</v>
      </c>
      <c r="I244" s="2">
        <v>5.125</v>
      </c>
      <c r="J244" s="2">
        <v>5.375</v>
      </c>
      <c r="K244" s="2">
        <v>4.5</v>
      </c>
      <c r="L244" s="2">
        <v>4.833333333333333</v>
      </c>
    </row>
    <row r="245" spans="1:12" hidden="1" x14ac:dyDescent="0.2">
      <c r="A245">
        <v>2248890</v>
      </c>
      <c r="B245">
        <v>2018</v>
      </c>
      <c r="C245" t="s">
        <v>58</v>
      </c>
      <c r="D245">
        <v>177</v>
      </c>
      <c r="E245" t="s">
        <v>19</v>
      </c>
      <c r="F245">
        <v>4</v>
      </c>
      <c r="G245" s="1">
        <v>0.4</v>
      </c>
      <c r="H245" s="1">
        <v>0.5</v>
      </c>
      <c r="I245" s="2">
        <v>5.1428571428571432</v>
      </c>
      <c r="J245" s="2">
        <v>5.5</v>
      </c>
      <c r="K245" s="2">
        <v>4.5</v>
      </c>
      <c r="L245" s="2">
        <v>4.5</v>
      </c>
    </row>
    <row r="246" spans="1:12" hidden="1" x14ac:dyDescent="0.2">
      <c r="A246">
        <v>2048545</v>
      </c>
      <c r="B246">
        <v>2018</v>
      </c>
      <c r="C246" t="s">
        <v>59</v>
      </c>
      <c r="D246">
        <v>177</v>
      </c>
      <c r="E246" t="s">
        <v>19</v>
      </c>
      <c r="F246">
        <v>4</v>
      </c>
      <c r="G246" s="1">
        <v>0.6</v>
      </c>
      <c r="H246" s="1">
        <v>0.6</v>
      </c>
      <c r="I246" s="2">
        <v>4.125</v>
      </c>
      <c r="J246" s="2">
        <v>3.375</v>
      </c>
      <c r="K246" s="2">
        <v>3.6666666666666665</v>
      </c>
      <c r="L246" s="2">
        <v>3.8</v>
      </c>
    </row>
    <row r="247" spans="1:12" hidden="1" x14ac:dyDescent="0.2">
      <c r="A247">
        <v>2819939</v>
      </c>
      <c r="B247">
        <v>2018</v>
      </c>
      <c r="C247" t="s">
        <v>58</v>
      </c>
      <c r="D247">
        <v>199</v>
      </c>
      <c r="E247" t="s">
        <v>19</v>
      </c>
      <c r="F247">
        <v>5</v>
      </c>
      <c r="G247" s="1">
        <v>0.5</v>
      </c>
      <c r="H247" s="1">
        <v>0.1</v>
      </c>
      <c r="I247" s="2">
        <v>3.75</v>
      </c>
      <c r="J247" s="2">
        <v>2.75</v>
      </c>
      <c r="K247" s="2">
        <v>2.5</v>
      </c>
      <c r="L247" s="2">
        <v>3.1666666666666665</v>
      </c>
    </row>
    <row r="248" spans="1:12" hidden="1" x14ac:dyDescent="0.2">
      <c r="A248">
        <v>2863976</v>
      </c>
      <c r="B248">
        <v>2018</v>
      </c>
      <c r="C248" t="s">
        <v>58</v>
      </c>
      <c r="D248">
        <v>199</v>
      </c>
      <c r="E248" t="s">
        <v>19</v>
      </c>
      <c r="F248">
        <v>5</v>
      </c>
      <c r="G248" s="1">
        <v>0.5</v>
      </c>
      <c r="H248" s="1">
        <v>0.9</v>
      </c>
      <c r="I248" s="2">
        <v>3.1428571428571428</v>
      </c>
      <c r="J248" s="2">
        <v>3.5</v>
      </c>
      <c r="K248" s="2">
        <v>2.6666666666666665</v>
      </c>
      <c r="L248" s="2">
        <v>3.2</v>
      </c>
    </row>
    <row r="249" spans="1:12" hidden="1" x14ac:dyDescent="0.2">
      <c r="A249">
        <v>2800090</v>
      </c>
      <c r="B249">
        <v>2018</v>
      </c>
      <c r="C249" t="s">
        <v>58</v>
      </c>
      <c r="D249">
        <v>199</v>
      </c>
      <c r="E249" t="s">
        <v>19</v>
      </c>
      <c r="F249">
        <v>5</v>
      </c>
      <c r="G249" s="1">
        <v>0.6</v>
      </c>
      <c r="H249" s="1">
        <v>0.7</v>
      </c>
      <c r="I249" s="2">
        <v>3.25</v>
      </c>
      <c r="J249" s="2">
        <v>3.625</v>
      </c>
      <c r="K249" s="2">
        <v>5</v>
      </c>
      <c r="L249" s="2">
        <v>4.666666666666667</v>
      </c>
    </row>
    <row r="250" spans="1:12" hidden="1" x14ac:dyDescent="0.2">
      <c r="A250">
        <v>2342606</v>
      </c>
      <c r="B250">
        <v>2018</v>
      </c>
      <c r="C250" t="s">
        <v>58</v>
      </c>
      <c r="D250">
        <v>199</v>
      </c>
      <c r="E250" t="s">
        <v>19</v>
      </c>
      <c r="F250">
        <v>5</v>
      </c>
      <c r="G250" s="1">
        <v>1</v>
      </c>
      <c r="H250" s="1">
        <v>0.9</v>
      </c>
      <c r="I250" s="2">
        <v>3.375</v>
      </c>
      <c r="J250" s="2">
        <v>4.125</v>
      </c>
      <c r="K250" s="2">
        <v>4.833333333333333</v>
      </c>
      <c r="L250" s="2">
        <v>5</v>
      </c>
    </row>
    <row r="251" spans="1:12" hidden="1" x14ac:dyDescent="0.2">
      <c r="A251">
        <v>2387472</v>
      </c>
      <c r="B251">
        <v>2018</v>
      </c>
      <c r="C251" t="s">
        <v>58</v>
      </c>
      <c r="D251">
        <v>199</v>
      </c>
      <c r="E251" t="s">
        <v>19</v>
      </c>
      <c r="F251">
        <v>5</v>
      </c>
      <c r="G251" s="1">
        <v>0.5</v>
      </c>
      <c r="H251" s="1">
        <v>0.7</v>
      </c>
      <c r="I251" s="2">
        <v>4.625</v>
      </c>
      <c r="J251" s="2">
        <v>4.25</v>
      </c>
      <c r="K251" s="2">
        <v>4.333333333333333</v>
      </c>
      <c r="L251" s="2">
        <v>3.6666666666666665</v>
      </c>
    </row>
    <row r="252" spans="1:12" hidden="1" x14ac:dyDescent="0.2">
      <c r="A252">
        <v>2879852</v>
      </c>
      <c r="B252">
        <v>2018</v>
      </c>
      <c r="C252" t="s">
        <v>58</v>
      </c>
      <c r="D252">
        <v>199</v>
      </c>
      <c r="E252" t="s">
        <v>19</v>
      </c>
      <c r="F252">
        <v>5</v>
      </c>
      <c r="G252" s="1">
        <v>0.7</v>
      </c>
      <c r="H252" s="1">
        <v>0.7</v>
      </c>
      <c r="I252" s="2">
        <v>4</v>
      </c>
      <c r="J252" s="2">
        <v>4.375</v>
      </c>
      <c r="K252" s="2">
        <v>2.3333333333333335</v>
      </c>
      <c r="L252" s="2">
        <v>2.6666666666666665</v>
      </c>
    </row>
    <row r="253" spans="1:12" hidden="1" x14ac:dyDescent="0.2">
      <c r="A253">
        <v>2251281</v>
      </c>
      <c r="B253">
        <v>2018</v>
      </c>
      <c r="C253" t="s">
        <v>58</v>
      </c>
      <c r="D253">
        <v>199</v>
      </c>
      <c r="E253" t="s">
        <v>19</v>
      </c>
      <c r="F253">
        <v>5</v>
      </c>
      <c r="G253" s="1">
        <v>0.6</v>
      </c>
      <c r="H253" s="1">
        <v>0.3</v>
      </c>
      <c r="I253" s="2">
        <v>4</v>
      </c>
      <c r="J253" s="2">
        <v>4.5</v>
      </c>
      <c r="K253" s="2">
        <v>4.666666666666667</v>
      </c>
      <c r="L253" s="2">
        <v>4.833333333333333</v>
      </c>
    </row>
    <row r="254" spans="1:12" hidden="1" x14ac:dyDescent="0.2">
      <c r="A254">
        <v>2660039</v>
      </c>
      <c r="B254">
        <v>2018</v>
      </c>
      <c r="C254" t="s">
        <v>58</v>
      </c>
      <c r="D254">
        <v>199</v>
      </c>
      <c r="E254" t="s">
        <v>19</v>
      </c>
      <c r="F254">
        <v>5</v>
      </c>
      <c r="G254" s="1">
        <v>0.6</v>
      </c>
      <c r="H254" s="1">
        <v>0.9</v>
      </c>
      <c r="I254" s="2">
        <v>4</v>
      </c>
      <c r="J254" s="2">
        <v>4.625</v>
      </c>
      <c r="K254" s="2">
        <v>4.833333333333333</v>
      </c>
      <c r="L254" s="2">
        <v>5</v>
      </c>
    </row>
    <row r="255" spans="1:12" hidden="1" x14ac:dyDescent="0.2">
      <c r="A255">
        <v>2817054</v>
      </c>
      <c r="B255">
        <v>2018</v>
      </c>
      <c r="C255" t="s">
        <v>58</v>
      </c>
      <c r="D255">
        <v>199</v>
      </c>
      <c r="E255" t="s">
        <v>19</v>
      </c>
      <c r="F255">
        <v>5</v>
      </c>
      <c r="G255" s="1">
        <v>0.8</v>
      </c>
      <c r="H255" s="1">
        <v>0.8</v>
      </c>
      <c r="I255" s="2">
        <v>4.75</v>
      </c>
      <c r="J255" s="2">
        <v>4.625</v>
      </c>
      <c r="K255" s="2">
        <v>5</v>
      </c>
      <c r="L255" s="2">
        <v>4</v>
      </c>
    </row>
    <row r="256" spans="1:12" hidden="1" x14ac:dyDescent="0.2">
      <c r="A256">
        <v>2060193</v>
      </c>
      <c r="B256">
        <v>2018</v>
      </c>
      <c r="C256" t="s">
        <v>58</v>
      </c>
      <c r="D256">
        <v>199</v>
      </c>
      <c r="E256" t="s">
        <v>19</v>
      </c>
      <c r="F256">
        <v>5</v>
      </c>
      <c r="G256" s="1">
        <v>0.5</v>
      </c>
      <c r="H256" s="1">
        <v>0.8</v>
      </c>
      <c r="I256" s="2">
        <v>4.375</v>
      </c>
      <c r="J256" s="2">
        <v>4.875</v>
      </c>
      <c r="K256" s="2">
        <v>4.5</v>
      </c>
      <c r="L256" s="2">
        <v>4.5999999999999996</v>
      </c>
    </row>
    <row r="257" spans="1:12" hidden="1" x14ac:dyDescent="0.2">
      <c r="A257">
        <v>2335598</v>
      </c>
      <c r="B257">
        <v>2018</v>
      </c>
      <c r="C257" t="s">
        <v>58</v>
      </c>
      <c r="D257">
        <v>199</v>
      </c>
      <c r="E257" t="s">
        <v>19</v>
      </c>
      <c r="F257">
        <v>5</v>
      </c>
      <c r="G257" s="1">
        <v>0.4</v>
      </c>
      <c r="H257" s="1">
        <v>0.3</v>
      </c>
      <c r="I257" s="2">
        <v>5.375</v>
      </c>
      <c r="J257" s="2">
        <v>5.625</v>
      </c>
      <c r="K257" s="2">
        <v>4.833333333333333</v>
      </c>
      <c r="L257" s="2">
        <v>5</v>
      </c>
    </row>
    <row r="258" spans="1:12" hidden="1" x14ac:dyDescent="0.2">
      <c r="A258">
        <v>2835119</v>
      </c>
      <c r="B258">
        <v>2019</v>
      </c>
      <c r="C258" t="s">
        <v>58</v>
      </c>
      <c r="D258">
        <v>166</v>
      </c>
      <c r="E258" t="s">
        <v>19</v>
      </c>
      <c r="F258">
        <v>4</v>
      </c>
      <c r="G258" s="1">
        <v>0.6</v>
      </c>
      <c r="H258" s="1">
        <v>0.7</v>
      </c>
      <c r="I258" s="2">
        <v>3.4285714285714284</v>
      </c>
      <c r="J258" s="2">
        <v>3</v>
      </c>
      <c r="K258" s="2">
        <v>4.166666666666667</v>
      </c>
      <c r="L258" s="2">
        <v>4.166666666666667</v>
      </c>
    </row>
    <row r="259" spans="1:12" hidden="1" x14ac:dyDescent="0.2">
      <c r="A259">
        <v>2765447</v>
      </c>
      <c r="B259">
        <v>2019</v>
      </c>
      <c r="C259" t="s">
        <v>58</v>
      </c>
      <c r="D259">
        <v>166</v>
      </c>
      <c r="E259" t="s">
        <v>19</v>
      </c>
      <c r="F259">
        <v>4</v>
      </c>
      <c r="G259" s="1">
        <v>0.3</v>
      </c>
      <c r="H259" s="1">
        <v>0.2</v>
      </c>
      <c r="I259" s="2">
        <v>3.25</v>
      </c>
      <c r="J259" s="2">
        <v>3.2857142857142856</v>
      </c>
      <c r="K259" s="2">
        <v>4.5</v>
      </c>
      <c r="L259" s="2">
        <v>4.5</v>
      </c>
    </row>
    <row r="260" spans="1:12" hidden="1" x14ac:dyDescent="0.2">
      <c r="A260">
        <v>2976299</v>
      </c>
      <c r="B260">
        <v>2019</v>
      </c>
      <c r="C260" t="s">
        <v>58</v>
      </c>
      <c r="D260">
        <v>166</v>
      </c>
      <c r="E260" t="s">
        <v>19</v>
      </c>
      <c r="F260">
        <v>4</v>
      </c>
      <c r="G260" s="1">
        <v>0.1</v>
      </c>
      <c r="H260" s="1">
        <v>0.2</v>
      </c>
      <c r="I260" s="2">
        <v>3.875</v>
      </c>
      <c r="J260" s="2">
        <v>3.4285714285714284</v>
      </c>
      <c r="K260" s="2">
        <v>2.8333333333333335</v>
      </c>
      <c r="L260" s="2">
        <v>3</v>
      </c>
    </row>
    <row r="261" spans="1:12" hidden="1" x14ac:dyDescent="0.2">
      <c r="A261">
        <v>2487297</v>
      </c>
      <c r="B261">
        <v>2019</v>
      </c>
      <c r="C261" t="s">
        <v>58</v>
      </c>
      <c r="D261">
        <v>166</v>
      </c>
      <c r="E261" t="s">
        <v>19</v>
      </c>
      <c r="F261">
        <v>4</v>
      </c>
      <c r="G261" s="1">
        <v>0.5</v>
      </c>
      <c r="H261" s="1">
        <v>0.4</v>
      </c>
      <c r="I261" s="2">
        <v>4.5</v>
      </c>
      <c r="J261" s="2">
        <v>3.5</v>
      </c>
      <c r="K261" s="2">
        <v>4.166666666666667</v>
      </c>
      <c r="L261" s="2">
        <v>3.3333333333333335</v>
      </c>
    </row>
    <row r="262" spans="1:12" hidden="1" x14ac:dyDescent="0.2">
      <c r="A262">
        <v>2777376</v>
      </c>
      <c r="B262">
        <v>2019</v>
      </c>
      <c r="C262" t="s">
        <v>58</v>
      </c>
      <c r="D262">
        <v>166</v>
      </c>
      <c r="E262" t="s">
        <v>19</v>
      </c>
      <c r="F262">
        <v>4</v>
      </c>
      <c r="G262" s="1">
        <v>0.4</v>
      </c>
      <c r="H262" s="1">
        <v>0.3</v>
      </c>
      <c r="I262" s="2">
        <v>4.4285714285714288</v>
      </c>
      <c r="J262" s="2">
        <v>3.875</v>
      </c>
      <c r="K262" s="2">
        <v>3.8333333333333335</v>
      </c>
      <c r="L262" s="2">
        <v>4.5</v>
      </c>
    </row>
    <row r="263" spans="1:12" hidden="1" x14ac:dyDescent="0.2">
      <c r="A263">
        <v>2350217</v>
      </c>
      <c r="B263">
        <v>2019</v>
      </c>
      <c r="C263" t="s">
        <v>58</v>
      </c>
      <c r="D263">
        <v>166</v>
      </c>
      <c r="E263" t="s">
        <v>19</v>
      </c>
      <c r="F263">
        <v>4</v>
      </c>
      <c r="G263" s="1">
        <v>0.6</v>
      </c>
      <c r="H263" s="1">
        <v>0.6</v>
      </c>
      <c r="I263" s="2">
        <v>4.7142857142857144</v>
      </c>
      <c r="J263" s="2">
        <v>3.875</v>
      </c>
      <c r="K263" s="2">
        <v>4.166666666666667</v>
      </c>
      <c r="L263" s="2">
        <v>4.5</v>
      </c>
    </row>
    <row r="264" spans="1:12" hidden="1" x14ac:dyDescent="0.2">
      <c r="A264">
        <v>2532309</v>
      </c>
      <c r="B264">
        <v>2019</v>
      </c>
      <c r="C264" t="s">
        <v>58</v>
      </c>
      <c r="D264">
        <v>166</v>
      </c>
      <c r="E264" t="s">
        <v>19</v>
      </c>
      <c r="F264">
        <v>4</v>
      </c>
      <c r="G264" s="1">
        <v>0.4</v>
      </c>
      <c r="H264" s="1">
        <v>0.7</v>
      </c>
      <c r="I264" s="2">
        <v>3.7142857142857144</v>
      </c>
      <c r="J264" s="2">
        <v>4.5</v>
      </c>
      <c r="K264" s="2">
        <v>4.166666666666667</v>
      </c>
      <c r="L264" s="2">
        <v>3.8</v>
      </c>
    </row>
    <row r="265" spans="1:12" hidden="1" x14ac:dyDescent="0.2">
      <c r="A265">
        <v>2450116</v>
      </c>
      <c r="B265">
        <v>2019</v>
      </c>
      <c r="C265" t="s">
        <v>58</v>
      </c>
      <c r="D265">
        <v>166</v>
      </c>
      <c r="E265" t="s">
        <v>19</v>
      </c>
      <c r="F265">
        <v>4</v>
      </c>
      <c r="G265" s="1">
        <v>0.8</v>
      </c>
      <c r="H265" s="1">
        <v>0.9</v>
      </c>
      <c r="I265" s="2">
        <v>4.625</v>
      </c>
      <c r="J265" s="2">
        <v>4.5</v>
      </c>
      <c r="K265" s="2">
        <v>3.8333333333333335</v>
      </c>
      <c r="L265" s="2">
        <v>3.8333333333333335</v>
      </c>
    </row>
    <row r="266" spans="1:12" hidden="1" x14ac:dyDescent="0.2">
      <c r="A266">
        <v>2268368</v>
      </c>
      <c r="B266">
        <v>2019</v>
      </c>
      <c r="C266" t="s">
        <v>58</v>
      </c>
      <c r="D266">
        <v>166</v>
      </c>
      <c r="E266" t="s">
        <v>19</v>
      </c>
      <c r="F266">
        <v>4</v>
      </c>
      <c r="G266" s="1">
        <v>0.5</v>
      </c>
      <c r="H266" s="1">
        <v>0.6</v>
      </c>
      <c r="I266" s="2">
        <v>4.375</v>
      </c>
      <c r="J266" s="2">
        <v>4.7142857142857144</v>
      </c>
      <c r="K266" s="2">
        <v>3.3333333333333335</v>
      </c>
      <c r="L266" s="2">
        <v>3.5</v>
      </c>
    </row>
    <row r="267" spans="1:12" hidden="1" x14ac:dyDescent="0.2">
      <c r="A267">
        <v>2576770</v>
      </c>
      <c r="B267">
        <v>2019</v>
      </c>
      <c r="C267" t="s">
        <v>58</v>
      </c>
      <c r="D267">
        <v>166</v>
      </c>
      <c r="E267" t="s">
        <v>19</v>
      </c>
      <c r="F267">
        <v>4</v>
      </c>
      <c r="G267" s="1">
        <v>0.3</v>
      </c>
      <c r="H267" s="1">
        <v>0.6</v>
      </c>
      <c r="I267" s="2">
        <v>4.4285714285714288</v>
      </c>
      <c r="J267" s="2">
        <v>4.75</v>
      </c>
      <c r="K267" s="2">
        <v>4.166666666666667</v>
      </c>
      <c r="L267" s="2">
        <v>4.666666666666667</v>
      </c>
    </row>
    <row r="268" spans="1:12" hidden="1" x14ac:dyDescent="0.2">
      <c r="A268">
        <v>2013759</v>
      </c>
      <c r="B268">
        <v>2019</v>
      </c>
      <c r="C268" t="s">
        <v>58</v>
      </c>
      <c r="D268">
        <v>166</v>
      </c>
      <c r="E268" t="s">
        <v>19</v>
      </c>
      <c r="F268">
        <v>4</v>
      </c>
      <c r="G268" s="1">
        <v>0.6</v>
      </c>
      <c r="H268" s="1">
        <v>0.7</v>
      </c>
      <c r="I268" s="2">
        <v>4.625</v>
      </c>
      <c r="J268" s="2">
        <v>4.75</v>
      </c>
      <c r="K268" s="2">
        <v>4.666666666666667</v>
      </c>
      <c r="L268" s="2">
        <v>3.5</v>
      </c>
    </row>
    <row r="269" spans="1:12" hidden="1" x14ac:dyDescent="0.2">
      <c r="A269">
        <v>2744510</v>
      </c>
      <c r="B269">
        <v>2019</v>
      </c>
      <c r="C269" t="s">
        <v>58</v>
      </c>
      <c r="D269">
        <v>166</v>
      </c>
      <c r="E269" t="s">
        <v>19</v>
      </c>
      <c r="F269">
        <v>4</v>
      </c>
      <c r="G269" s="1">
        <v>0.9</v>
      </c>
      <c r="H269" s="1">
        <v>0.7</v>
      </c>
      <c r="I269" s="2">
        <v>4</v>
      </c>
      <c r="J269" s="2">
        <v>4.875</v>
      </c>
      <c r="K269" s="2">
        <v>3.3333333333333335</v>
      </c>
      <c r="L269" s="2">
        <v>4.166666666666667</v>
      </c>
    </row>
    <row r="270" spans="1:12" hidden="1" x14ac:dyDescent="0.2">
      <c r="A270">
        <v>2246659</v>
      </c>
      <c r="B270">
        <v>2019</v>
      </c>
      <c r="C270" t="s">
        <v>58</v>
      </c>
      <c r="D270">
        <v>166</v>
      </c>
      <c r="E270" t="s">
        <v>19</v>
      </c>
      <c r="F270">
        <v>4</v>
      </c>
      <c r="G270" s="1">
        <v>0.6</v>
      </c>
      <c r="H270" s="1">
        <v>0.7</v>
      </c>
      <c r="I270" s="2">
        <v>3.8571428571428572</v>
      </c>
      <c r="J270" s="2">
        <v>5.25</v>
      </c>
      <c r="K270" s="2">
        <v>3.3333333333333335</v>
      </c>
      <c r="L270" s="2">
        <v>2.8333333333333335</v>
      </c>
    </row>
    <row r="271" spans="1:12" hidden="1" x14ac:dyDescent="0.2">
      <c r="A271">
        <v>2996500</v>
      </c>
      <c r="B271">
        <v>2019</v>
      </c>
      <c r="C271" t="s">
        <v>58</v>
      </c>
      <c r="D271">
        <v>166</v>
      </c>
      <c r="E271" t="s">
        <v>19</v>
      </c>
      <c r="F271">
        <v>4</v>
      </c>
      <c r="G271" s="1">
        <v>0.5</v>
      </c>
      <c r="H271" s="1">
        <v>0.4</v>
      </c>
      <c r="I271" s="2">
        <v>4.75</v>
      </c>
      <c r="J271" s="2">
        <v>5.375</v>
      </c>
      <c r="K271" s="2">
        <v>3.8333333333333335</v>
      </c>
      <c r="L271" s="2">
        <v>2.2000000000000002</v>
      </c>
    </row>
    <row r="272" spans="1:12" hidden="1" x14ac:dyDescent="0.2">
      <c r="A272">
        <v>2011251</v>
      </c>
      <c r="B272">
        <v>2019</v>
      </c>
      <c r="C272" t="s">
        <v>58</v>
      </c>
      <c r="D272">
        <v>180</v>
      </c>
      <c r="E272" t="s">
        <v>19</v>
      </c>
      <c r="F272">
        <v>5</v>
      </c>
      <c r="G272" s="1">
        <v>0.6</v>
      </c>
      <c r="H272" s="1">
        <v>0.6</v>
      </c>
      <c r="I272" s="2">
        <v>3.7142857142857144</v>
      </c>
      <c r="J272" s="2">
        <v>3.625</v>
      </c>
      <c r="K272" s="2">
        <v>4.5</v>
      </c>
      <c r="L272" s="2">
        <v>4.333333333333333</v>
      </c>
    </row>
    <row r="273" spans="1:12" hidden="1" x14ac:dyDescent="0.2">
      <c r="A273">
        <v>2215868</v>
      </c>
      <c r="B273">
        <v>2019</v>
      </c>
      <c r="C273" t="s">
        <v>58</v>
      </c>
      <c r="D273">
        <v>180</v>
      </c>
      <c r="E273" t="s">
        <v>19</v>
      </c>
      <c r="F273">
        <v>5</v>
      </c>
      <c r="G273" s="1">
        <v>0.5</v>
      </c>
      <c r="H273" s="1">
        <v>0.5</v>
      </c>
      <c r="I273" s="2">
        <v>4.25</v>
      </c>
      <c r="J273" s="2">
        <v>3.875</v>
      </c>
      <c r="K273" s="2">
        <v>4.166666666666667</v>
      </c>
      <c r="L273" s="2">
        <v>4.833333333333333</v>
      </c>
    </row>
    <row r="274" spans="1:12" hidden="1" x14ac:dyDescent="0.2">
      <c r="A274">
        <v>2495939</v>
      </c>
      <c r="B274">
        <v>2019</v>
      </c>
      <c r="C274" t="s">
        <v>58</v>
      </c>
      <c r="D274">
        <v>180</v>
      </c>
      <c r="E274" t="s">
        <v>19</v>
      </c>
      <c r="F274">
        <v>5</v>
      </c>
      <c r="G274" s="1">
        <v>0.4</v>
      </c>
      <c r="H274" s="1">
        <v>0.5</v>
      </c>
      <c r="I274" s="2">
        <v>4.375</v>
      </c>
      <c r="J274" s="2">
        <v>3.875</v>
      </c>
      <c r="K274" s="2">
        <v>3.8333333333333335</v>
      </c>
      <c r="L274" s="2">
        <v>3.1666666666666665</v>
      </c>
    </row>
    <row r="275" spans="1:12" hidden="1" x14ac:dyDescent="0.2">
      <c r="A275">
        <v>2872131</v>
      </c>
      <c r="B275">
        <v>2019</v>
      </c>
      <c r="C275" t="s">
        <v>58</v>
      </c>
      <c r="D275">
        <v>180</v>
      </c>
      <c r="E275" t="s">
        <v>19</v>
      </c>
      <c r="F275">
        <v>5</v>
      </c>
      <c r="G275" s="1">
        <v>0.7</v>
      </c>
      <c r="H275" s="1">
        <v>0.7</v>
      </c>
      <c r="I275" s="2">
        <v>3.875</v>
      </c>
      <c r="J275" s="2">
        <v>4.125</v>
      </c>
      <c r="K275" s="2">
        <v>3.5</v>
      </c>
      <c r="L275" s="2">
        <v>4.166666666666667</v>
      </c>
    </row>
    <row r="276" spans="1:12" hidden="1" x14ac:dyDescent="0.2">
      <c r="A276">
        <v>2868566</v>
      </c>
      <c r="B276">
        <v>2019</v>
      </c>
      <c r="C276" t="s">
        <v>58</v>
      </c>
      <c r="D276">
        <v>180</v>
      </c>
      <c r="E276" t="s">
        <v>19</v>
      </c>
      <c r="F276">
        <v>5</v>
      </c>
      <c r="G276" s="1">
        <v>0.5</v>
      </c>
      <c r="H276" s="1">
        <v>0.3</v>
      </c>
      <c r="I276" s="2">
        <v>3.5</v>
      </c>
      <c r="J276" s="2">
        <v>4.1428571428571432</v>
      </c>
      <c r="K276" s="2">
        <v>3.6666666666666665</v>
      </c>
      <c r="L276" s="2">
        <v>3.8333333333333335</v>
      </c>
    </row>
    <row r="277" spans="1:12" hidden="1" x14ac:dyDescent="0.2">
      <c r="A277">
        <v>2055127</v>
      </c>
      <c r="B277">
        <v>2019</v>
      </c>
      <c r="C277" t="s">
        <v>58</v>
      </c>
      <c r="D277">
        <v>180</v>
      </c>
      <c r="E277" t="s">
        <v>19</v>
      </c>
      <c r="F277">
        <v>5</v>
      </c>
      <c r="G277" s="1">
        <v>0.7</v>
      </c>
      <c r="H277" s="1">
        <v>0.7</v>
      </c>
      <c r="I277" s="2">
        <v>3.875</v>
      </c>
      <c r="J277" s="2">
        <v>4.25</v>
      </c>
      <c r="K277" s="2">
        <v>3.8333333333333335</v>
      </c>
      <c r="L277" s="2">
        <v>3.6666666666666665</v>
      </c>
    </row>
    <row r="278" spans="1:12" hidden="1" x14ac:dyDescent="0.2">
      <c r="A278">
        <v>2403900</v>
      </c>
      <c r="B278">
        <v>2019</v>
      </c>
      <c r="C278" t="s">
        <v>58</v>
      </c>
      <c r="D278">
        <v>180</v>
      </c>
      <c r="E278" t="s">
        <v>19</v>
      </c>
      <c r="F278">
        <v>5</v>
      </c>
      <c r="G278" s="1">
        <v>0.8</v>
      </c>
      <c r="H278" s="1">
        <v>0.9</v>
      </c>
      <c r="I278" s="2">
        <v>4.7142857142857144</v>
      </c>
      <c r="J278" s="2">
        <v>4.25</v>
      </c>
      <c r="K278" s="2">
        <v>4.833333333333333</v>
      </c>
      <c r="L278" s="2">
        <v>3.3333333333333335</v>
      </c>
    </row>
    <row r="279" spans="1:12" hidden="1" x14ac:dyDescent="0.2">
      <c r="A279">
        <v>2418726</v>
      </c>
      <c r="B279">
        <v>2019</v>
      </c>
      <c r="C279" t="s">
        <v>58</v>
      </c>
      <c r="D279">
        <v>180</v>
      </c>
      <c r="E279" t="s">
        <v>19</v>
      </c>
      <c r="F279">
        <v>5</v>
      </c>
      <c r="G279" s="1">
        <v>0.8</v>
      </c>
      <c r="H279" s="1">
        <v>0.4</v>
      </c>
      <c r="I279" s="2">
        <v>4.8571428571428568</v>
      </c>
      <c r="J279" s="2">
        <v>4.25</v>
      </c>
      <c r="K279" s="2">
        <v>3.8333333333333335</v>
      </c>
      <c r="L279" s="2">
        <v>4.833333333333333</v>
      </c>
    </row>
    <row r="280" spans="1:12" hidden="1" x14ac:dyDescent="0.2">
      <c r="A280">
        <v>2971840</v>
      </c>
      <c r="B280">
        <v>2019</v>
      </c>
      <c r="C280" t="s">
        <v>58</v>
      </c>
      <c r="D280">
        <v>180</v>
      </c>
      <c r="E280" t="s">
        <v>19</v>
      </c>
      <c r="F280">
        <v>5</v>
      </c>
      <c r="G280" s="1">
        <v>0.5</v>
      </c>
      <c r="H280" s="1">
        <v>0.5</v>
      </c>
      <c r="I280" s="2">
        <v>4.25</v>
      </c>
      <c r="J280" s="2">
        <v>4.5</v>
      </c>
      <c r="K280" s="2">
        <v>3.5</v>
      </c>
      <c r="L280" s="2">
        <v>3</v>
      </c>
    </row>
    <row r="281" spans="1:12" hidden="1" x14ac:dyDescent="0.2">
      <c r="A281">
        <v>2840947</v>
      </c>
      <c r="B281">
        <v>2019</v>
      </c>
      <c r="C281" t="s">
        <v>58</v>
      </c>
      <c r="D281">
        <v>180</v>
      </c>
      <c r="E281" t="s">
        <v>19</v>
      </c>
      <c r="F281">
        <v>5</v>
      </c>
      <c r="G281" s="1">
        <v>0.6</v>
      </c>
      <c r="H281" s="1">
        <v>0.7</v>
      </c>
      <c r="I281" s="2">
        <v>5</v>
      </c>
      <c r="J281" s="2">
        <v>4.5714285714285712</v>
      </c>
      <c r="K281" s="2">
        <v>4.5</v>
      </c>
      <c r="L281" s="2">
        <v>4.666666666666667</v>
      </c>
    </row>
    <row r="282" spans="1:12" hidden="1" x14ac:dyDescent="0.2">
      <c r="A282">
        <v>2940963</v>
      </c>
      <c r="B282">
        <v>2019</v>
      </c>
      <c r="C282" t="s">
        <v>58</v>
      </c>
      <c r="D282">
        <v>180</v>
      </c>
      <c r="E282" t="s">
        <v>19</v>
      </c>
      <c r="F282">
        <v>5</v>
      </c>
      <c r="G282" s="1">
        <v>0.6</v>
      </c>
      <c r="H282" s="1">
        <v>0.7</v>
      </c>
      <c r="I282" s="2">
        <v>5</v>
      </c>
      <c r="J282" s="2">
        <v>4.5714285714285712</v>
      </c>
      <c r="K282" s="2">
        <v>4.333333333333333</v>
      </c>
      <c r="L282" s="2">
        <v>4.666666666666667</v>
      </c>
    </row>
    <row r="283" spans="1:12" hidden="1" x14ac:dyDescent="0.2">
      <c r="A283">
        <v>2347276</v>
      </c>
      <c r="B283">
        <v>2019</v>
      </c>
      <c r="C283" t="s">
        <v>58</v>
      </c>
      <c r="D283">
        <v>180</v>
      </c>
      <c r="E283" t="s">
        <v>19</v>
      </c>
      <c r="F283">
        <v>5</v>
      </c>
      <c r="G283" s="1">
        <v>0.5</v>
      </c>
      <c r="H283" s="1">
        <v>0.7</v>
      </c>
      <c r="I283" s="2">
        <v>4.25</v>
      </c>
      <c r="J283" s="2">
        <v>4.8571428571428568</v>
      </c>
      <c r="K283" s="2">
        <v>3.5</v>
      </c>
      <c r="L283" s="2">
        <v>4</v>
      </c>
    </row>
    <row r="284" spans="1:12" hidden="1" x14ac:dyDescent="0.2">
      <c r="A284">
        <v>2486781</v>
      </c>
      <c r="B284">
        <v>2019</v>
      </c>
      <c r="C284" t="s">
        <v>58</v>
      </c>
      <c r="D284">
        <v>180</v>
      </c>
      <c r="E284" t="s">
        <v>19</v>
      </c>
      <c r="F284">
        <v>5</v>
      </c>
      <c r="G284" s="1">
        <v>0.8</v>
      </c>
      <c r="H284" s="1">
        <v>0.7</v>
      </c>
      <c r="I284" s="2">
        <v>5.25</v>
      </c>
      <c r="J284" s="2">
        <v>5.125</v>
      </c>
      <c r="K284" s="2">
        <v>4.833333333333333</v>
      </c>
      <c r="L284" s="2">
        <v>4.833333333333333</v>
      </c>
    </row>
    <row r="285" spans="1:12" hidden="1" x14ac:dyDescent="0.2">
      <c r="A285">
        <v>2719406</v>
      </c>
      <c r="B285">
        <v>2019</v>
      </c>
      <c r="C285" t="s">
        <v>58</v>
      </c>
      <c r="D285">
        <v>180</v>
      </c>
      <c r="E285" t="s">
        <v>19</v>
      </c>
      <c r="F285">
        <v>5</v>
      </c>
      <c r="G285" s="1">
        <v>0.6</v>
      </c>
      <c r="H285" s="1">
        <v>0.7</v>
      </c>
      <c r="I285" s="2">
        <v>4.75</v>
      </c>
      <c r="J285" s="2">
        <v>5.375</v>
      </c>
      <c r="K285" s="2">
        <v>4.5</v>
      </c>
      <c r="L285" s="2">
        <v>5</v>
      </c>
    </row>
    <row r="286" spans="1:12" hidden="1" x14ac:dyDescent="0.2">
      <c r="A286">
        <v>2741646</v>
      </c>
      <c r="B286">
        <v>2017</v>
      </c>
      <c r="C286" t="s">
        <v>58</v>
      </c>
      <c r="D286">
        <v>166</v>
      </c>
      <c r="E286" t="s">
        <v>20</v>
      </c>
      <c r="F286">
        <v>4</v>
      </c>
      <c r="G286" s="1">
        <v>0.6</v>
      </c>
      <c r="H286" s="1">
        <v>0.6</v>
      </c>
      <c r="I286" s="2">
        <v>1.875</v>
      </c>
      <c r="J286" s="2">
        <v>4.125</v>
      </c>
      <c r="K286" s="2">
        <v>2</v>
      </c>
      <c r="L286" s="2">
        <v>3.3333333333333335</v>
      </c>
    </row>
    <row r="287" spans="1:12" hidden="1" x14ac:dyDescent="0.2">
      <c r="A287">
        <v>2587050</v>
      </c>
      <c r="B287">
        <v>2017</v>
      </c>
      <c r="C287" t="s">
        <v>58</v>
      </c>
      <c r="D287">
        <v>166</v>
      </c>
      <c r="E287" t="s">
        <v>20</v>
      </c>
      <c r="F287">
        <v>4</v>
      </c>
      <c r="G287" s="1">
        <v>0.7</v>
      </c>
      <c r="H287" s="1">
        <v>0.9</v>
      </c>
      <c r="I287" s="2">
        <v>4</v>
      </c>
      <c r="J287" s="2">
        <v>5</v>
      </c>
      <c r="K287" s="2">
        <v>4.833333333333333</v>
      </c>
      <c r="L287" s="2">
        <v>4.333333333333333</v>
      </c>
    </row>
    <row r="288" spans="1:12" hidden="1" x14ac:dyDescent="0.2">
      <c r="A288">
        <v>2516922</v>
      </c>
      <c r="B288">
        <v>2017</v>
      </c>
      <c r="C288" t="s">
        <v>58</v>
      </c>
      <c r="D288">
        <v>166</v>
      </c>
      <c r="E288" t="s">
        <v>20</v>
      </c>
      <c r="F288">
        <v>4</v>
      </c>
      <c r="G288" s="1">
        <v>0.3</v>
      </c>
      <c r="H288" s="1">
        <v>0.5</v>
      </c>
      <c r="I288" s="2">
        <v>4.5</v>
      </c>
      <c r="J288" s="2">
        <v>5.75</v>
      </c>
      <c r="K288" s="2">
        <v>4.666666666666667</v>
      </c>
      <c r="L288" s="2">
        <v>4.833333333333333</v>
      </c>
    </row>
    <row r="289" spans="1:12" hidden="1" x14ac:dyDescent="0.2">
      <c r="A289">
        <v>2276887</v>
      </c>
      <c r="B289">
        <v>2017</v>
      </c>
      <c r="C289" t="s">
        <v>58</v>
      </c>
      <c r="D289">
        <v>153</v>
      </c>
      <c r="E289" t="s">
        <v>20</v>
      </c>
      <c r="F289">
        <v>5</v>
      </c>
      <c r="G289" s="1">
        <v>0.9</v>
      </c>
      <c r="H289" s="1">
        <v>0.8</v>
      </c>
      <c r="I289" s="2">
        <v>4.625</v>
      </c>
      <c r="J289" s="2">
        <v>4.5</v>
      </c>
      <c r="K289" s="2">
        <v>5</v>
      </c>
      <c r="L289" s="2">
        <v>3.6666666666666665</v>
      </c>
    </row>
    <row r="290" spans="1:12" hidden="1" x14ac:dyDescent="0.2">
      <c r="A290">
        <v>2584024</v>
      </c>
      <c r="B290">
        <v>2017</v>
      </c>
      <c r="C290" t="s">
        <v>58</v>
      </c>
      <c r="D290">
        <v>153</v>
      </c>
      <c r="E290" t="s">
        <v>20</v>
      </c>
      <c r="F290">
        <v>5</v>
      </c>
      <c r="G290" s="1">
        <v>0.8</v>
      </c>
      <c r="H290" s="1">
        <v>0.6</v>
      </c>
      <c r="I290" s="2">
        <v>6</v>
      </c>
      <c r="J290" s="2">
        <v>4.5</v>
      </c>
      <c r="K290" s="2">
        <v>5</v>
      </c>
      <c r="L290" s="2">
        <v>3.3333333333333335</v>
      </c>
    </row>
    <row r="291" spans="1:12" hidden="1" x14ac:dyDescent="0.2">
      <c r="A291">
        <v>2372134</v>
      </c>
      <c r="B291">
        <v>2017</v>
      </c>
      <c r="C291" t="s">
        <v>58</v>
      </c>
      <c r="D291">
        <v>153</v>
      </c>
      <c r="E291" t="s">
        <v>20</v>
      </c>
      <c r="F291">
        <v>5</v>
      </c>
      <c r="G291" s="1">
        <v>0.6</v>
      </c>
      <c r="H291" s="1">
        <v>0.7</v>
      </c>
      <c r="I291" s="2">
        <v>3.75</v>
      </c>
      <c r="J291" s="2">
        <v>5.5</v>
      </c>
      <c r="K291" s="2">
        <v>4.5</v>
      </c>
      <c r="L291" s="2">
        <v>5</v>
      </c>
    </row>
    <row r="292" spans="1:12" hidden="1" x14ac:dyDescent="0.2">
      <c r="A292">
        <v>2593050</v>
      </c>
      <c r="B292">
        <v>2017</v>
      </c>
      <c r="C292" t="s">
        <v>58</v>
      </c>
      <c r="D292">
        <v>153</v>
      </c>
      <c r="E292" t="s">
        <v>20</v>
      </c>
      <c r="F292">
        <v>5</v>
      </c>
      <c r="G292" s="1">
        <v>0.8</v>
      </c>
      <c r="H292" s="1">
        <v>0.8</v>
      </c>
      <c r="I292" s="2">
        <v>4</v>
      </c>
      <c r="J292" s="2">
        <v>5.75</v>
      </c>
      <c r="K292" s="2">
        <v>3.3333333333333335</v>
      </c>
      <c r="L292" s="2">
        <v>4.666666666666667</v>
      </c>
    </row>
    <row r="293" spans="1:12" hidden="1" x14ac:dyDescent="0.2">
      <c r="A293">
        <v>2529395</v>
      </c>
      <c r="B293">
        <v>2017</v>
      </c>
      <c r="C293" t="s">
        <v>59</v>
      </c>
      <c r="D293">
        <v>153</v>
      </c>
      <c r="E293" t="s">
        <v>20</v>
      </c>
      <c r="F293">
        <v>5</v>
      </c>
      <c r="G293" s="1">
        <v>0.6</v>
      </c>
      <c r="H293" s="1">
        <v>0.6</v>
      </c>
      <c r="I293" s="2">
        <v>6</v>
      </c>
      <c r="J293" s="2">
        <v>4.5</v>
      </c>
      <c r="K293" s="2">
        <v>4.833333333333333</v>
      </c>
      <c r="L293" s="2">
        <v>4.333333333333333</v>
      </c>
    </row>
    <row r="294" spans="1:12" hidden="1" x14ac:dyDescent="0.2">
      <c r="A294">
        <v>2149898</v>
      </c>
      <c r="B294">
        <v>2017</v>
      </c>
      <c r="C294" t="s">
        <v>59</v>
      </c>
      <c r="D294">
        <v>153</v>
      </c>
      <c r="E294" t="s">
        <v>20</v>
      </c>
      <c r="F294">
        <v>5</v>
      </c>
      <c r="G294" s="1">
        <v>0.7</v>
      </c>
      <c r="H294" s="1">
        <v>0.9</v>
      </c>
      <c r="I294" s="2">
        <v>3.875</v>
      </c>
      <c r="J294" s="2">
        <v>4.875</v>
      </c>
      <c r="K294" s="2">
        <v>3.8333333333333335</v>
      </c>
      <c r="L294" s="2">
        <v>4.333333333333333</v>
      </c>
    </row>
    <row r="295" spans="1:12" hidden="1" x14ac:dyDescent="0.2">
      <c r="A295">
        <v>2599783</v>
      </c>
      <c r="B295">
        <v>2017</v>
      </c>
      <c r="C295" t="s">
        <v>59</v>
      </c>
      <c r="D295">
        <v>153</v>
      </c>
      <c r="E295" t="s">
        <v>20</v>
      </c>
      <c r="F295">
        <v>5</v>
      </c>
      <c r="G295" s="1">
        <v>0.7</v>
      </c>
      <c r="H295" s="1">
        <v>0.6</v>
      </c>
      <c r="I295" s="2">
        <v>5.125</v>
      </c>
      <c r="J295" s="2">
        <v>5.25</v>
      </c>
      <c r="K295" s="2">
        <v>5</v>
      </c>
      <c r="L295" s="2">
        <v>4.5</v>
      </c>
    </row>
    <row r="296" spans="1:12" hidden="1" x14ac:dyDescent="0.2">
      <c r="A296">
        <v>2686347</v>
      </c>
      <c r="B296">
        <v>2017</v>
      </c>
      <c r="C296" t="s">
        <v>59</v>
      </c>
      <c r="D296">
        <v>153</v>
      </c>
      <c r="E296" t="s">
        <v>20</v>
      </c>
      <c r="F296">
        <v>5</v>
      </c>
      <c r="G296" s="1">
        <v>0.6</v>
      </c>
      <c r="H296" s="1">
        <v>0.6</v>
      </c>
      <c r="I296" s="2">
        <v>5.25</v>
      </c>
      <c r="J296" s="2">
        <v>5.75</v>
      </c>
      <c r="K296" s="2">
        <v>4.833333333333333</v>
      </c>
      <c r="L296" s="2">
        <v>4.5</v>
      </c>
    </row>
    <row r="297" spans="1:12" hidden="1" x14ac:dyDescent="0.2">
      <c r="A297">
        <v>2469846</v>
      </c>
      <c r="B297">
        <v>2017</v>
      </c>
      <c r="C297" t="s">
        <v>59</v>
      </c>
      <c r="D297">
        <v>153</v>
      </c>
      <c r="E297" t="s">
        <v>20</v>
      </c>
      <c r="F297">
        <v>5</v>
      </c>
      <c r="G297" s="1">
        <v>0.4</v>
      </c>
      <c r="H297" s="1">
        <v>0.6</v>
      </c>
      <c r="I297" s="2">
        <v>5.125</v>
      </c>
      <c r="J297" s="2">
        <v>5.875</v>
      </c>
      <c r="K297" s="2">
        <v>4.333333333333333</v>
      </c>
      <c r="L297" s="2">
        <v>4.833333333333333</v>
      </c>
    </row>
    <row r="298" spans="1:12" hidden="1" x14ac:dyDescent="0.2">
      <c r="A298">
        <v>2004284</v>
      </c>
      <c r="B298">
        <v>2017</v>
      </c>
      <c r="C298" t="s">
        <v>59</v>
      </c>
      <c r="D298">
        <v>153</v>
      </c>
      <c r="E298" t="s">
        <v>20</v>
      </c>
      <c r="F298">
        <v>5</v>
      </c>
      <c r="G298" s="1">
        <v>0.8</v>
      </c>
      <c r="H298" s="1">
        <v>0.9</v>
      </c>
      <c r="I298" s="2">
        <v>4.375</v>
      </c>
      <c r="J298" s="2">
        <v>6</v>
      </c>
      <c r="K298" s="2">
        <v>4.833333333333333</v>
      </c>
      <c r="L298" s="2">
        <v>5</v>
      </c>
    </row>
    <row r="299" spans="1:12" hidden="1" x14ac:dyDescent="0.2">
      <c r="A299">
        <v>2060830</v>
      </c>
      <c r="B299">
        <v>2018</v>
      </c>
      <c r="C299" t="s">
        <v>58</v>
      </c>
      <c r="D299">
        <v>172</v>
      </c>
      <c r="E299" t="s">
        <v>20</v>
      </c>
      <c r="F299">
        <v>4</v>
      </c>
      <c r="G299" s="1">
        <v>0.8</v>
      </c>
      <c r="H299" s="1">
        <v>0.6</v>
      </c>
      <c r="I299" s="2">
        <v>3.5</v>
      </c>
      <c r="J299" s="2">
        <v>3.75</v>
      </c>
      <c r="K299" s="2">
        <v>3.3333333333333335</v>
      </c>
      <c r="L299" s="2">
        <v>3.6666666666666665</v>
      </c>
    </row>
    <row r="300" spans="1:12" hidden="1" x14ac:dyDescent="0.2">
      <c r="A300">
        <v>2441239</v>
      </c>
      <c r="B300">
        <v>2018</v>
      </c>
      <c r="C300" t="s">
        <v>58</v>
      </c>
      <c r="D300">
        <v>172</v>
      </c>
      <c r="E300" t="s">
        <v>20</v>
      </c>
      <c r="F300">
        <v>4</v>
      </c>
      <c r="G300" s="1">
        <v>0.3</v>
      </c>
      <c r="H300" s="1">
        <v>0.3</v>
      </c>
      <c r="I300" s="2">
        <v>3.4285714285714284</v>
      </c>
      <c r="J300" s="2">
        <v>4.75</v>
      </c>
      <c r="K300" s="2">
        <v>3.5</v>
      </c>
      <c r="L300" s="2">
        <v>4.833333333333333</v>
      </c>
    </row>
    <row r="301" spans="1:12" hidden="1" x14ac:dyDescent="0.2">
      <c r="A301">
        <v>2358663</v>
      </c>
      <c r="B301">
        <v>2018</v>
      </c>
      <c r="C301" t="s">
        <v>59</v>
      </c>
      <c r="D301">
        <v>172</v>
      </c>
      <c r="E301" t="s">
        <v>20</v>
      </c>
      <c r="F301">
        <v>4</v>
      </c>
      <c r="G301" s="1">
        <v>0.5</v>
      </c>
      <c r="H301" s="1">
        <v>0.7</v>
      </c>
      <c r="I301" s="2">
        <v>2.75</v>
      </c>
      <c r="J301" s="2">
        <v>2.625</v>
      </c>
      <c r="K301" s="2">
        <v>3.5</v>
      </c>
      <c r="L301" s="2">
        <v>3</v>
      </c>
    </row>
    <row r="302" spans="1:12" hidden="1" x14ac:dyDescent="0.2">
      <c r="A302">
        <v>2181768</v>
      </c>
      <c r="B302">
        <v>2018</v>
      </c>
      <c r="C302" t="s">
        <v>59</v>
      </c>
      <c r="D302">
        <v>172</v>
      </c>
      <c r="E302" t="s">
        <v>20</v>
      </c>
      <c r="F302">
        <v>4</v>
      </c>
      <c r="G302" s="1">
        <v>0.6</v>
      </c>
      <c r="H302" s="1">
        <v>0.3</v>
      </c>
      <c r="I302" s="2">
        <v>3.125</v>
      </c>
      <c r="J302" s="2">
        <v>2.875</v>
      </c>
      <c r="K302" s="2">
        <v>3.6666666666666665</v>
      </c>
      <c r="L302" s="2">
        <v>3.5</v>
      </c>
    </row>
    <row r="303" spans="1:12" hidden="1" x14ac:dyDescent="0.2">
      <c r="A303">
        <v>2679922</v>
      </c>
      <c r="B303">
        <v>2018</v>
      </c>
      <c r="C303" t="s">
        <v>59</v>
      </c>
      <c r="D303">
        <v>172</v>
      </c>
      <c r="E303" t="s">
        <v>20</v>
      </c>
      <c r="F303">
        <v>4</v>
      </c>
      <c r="G303" s="1">
        <v>0.6</v>
      </c>
      <c r="H303" s="1">
        <v>0.7</v>
      </c>
      <c r="I303" s="2">
        <v>3.4285714285714284</v>
      </c>
      <c r="J303" s="2">
        <v>3.8571428571428572</v>
      </c>
      <c r="K303" s="2">
        <v>3.3333333333333335</v>
      </c>
      <c r="L303" s="2">
        <v>3.5</v>
      </c>
    </row>
    <row r="304" spans="1:12" hidden="1" x14ac:dyDescent="0.2">
      <c r="A304">
        <v>2139013</v>
      </c>
      <c r="B304">
        <v>2018</v>
      </c>
      <c r="C304" t="s">
        <v>59</v>
      </c>
      <c r="D304">
        <v>172</v>
      </c>
      <c r="E304" t="s">
        <v>20</v>
      </c>
      <c r="F304">
        <v>4</v>
      </c>
      <c r="G304" s="1">
        <v>0.4</v>
      </c>
      <c r="H304" s="1">
        <v>0.3</v>
      </c>
      <c r="I304" s="2">
        <v>3.5714285714285716</v>
      </c>
      <c r="J304" s="2">
        <v>4.125</v>
      </c>
      <c r="K304" s="2">
        <v>4.666666666666667</v>
      </c>
      <c r="L304" s="2">
        <v>5</v>
      </c>
    </row>
    <row r="305" spans="1:12" hidden="1" x14ac:dyDescent="0.2">
      <c r="A305">
        <v>2895394</v>
      </c>
      <c r="B305">
        <v>2018</v>
      </c>
      <c r="C305" t="s">
        <v>59</v>
      </c>
      <c r="D305">
        <v>172</v>
      </c>
      <c r="E305" t="s">
        <v>20</v>
      </c>
      <c r="F305">
        <v>4</v>
      </c>
      <c r="G305" s="1">
        <v>0.3</v>
      </c>
      <c r="H305" s="1">
        <v>0.2</v>
      </c>
      <c r="I305" s="2">
        <v>3.875</v>
      </c>
      <c r="J305" s="2">
        <v>4.25</v>
      </c>
      <c r="K305" s="2">
        <v>3.8333333333333335</v>
      </c>
      <c r="L305" s="2">
        <v>4.166666666666667</v>
      </c>
    </row>
    <row r="306" spans="1:12" hidden="1" x14ac:dyDescent="0.2">
      <c r="A306">
        <v>2784333</v>
      </c>
      <c r="B306">
        <v>2018</v>
      </c>
      <c r="C306" t="s">
        <v>59</v>
      </c>
      <c r="D306">
        <v>172</v>
      </c>
      <c r="E306" t="s">
        <v>20</v>
      </c>
      <c r="F306">
        <v>4</v>
      </c>
      <c r="G306" s="1">
        <v>0.9</v>
      </c>
      <c r="H306" s="1">
        <v>0.9</v>
      </c>
      <c r="I306" s="2">
        <v>4.4285714285714288</v>
      </c>
      <c r="J306" s="2">
        <v>4.625</v>
      </c>
      <c r="K306" s="2">
        <v>3.6666666666666665</v>
      </c>
      <c r="L306" s="2">
        <v>4.166666666666667</v>
      </c>
    </row>
    <row r="307" spans="1:12" hidden="1" x14ac:dyDescent="0.2">
      <c r="A307">
        <v>2569611</v>
      </c>
      <c r="B307">
        <v>2018</v>
      </c>
      <c r="C307" t="s">
        <v>59</v>
      </c>
      <c r="D307">
        <v>172</v>
      </c>
      <c r="E307" t="s">
        <v>20</v>
      </c>
      <c r="F307">
        <v>4</v>
      </c>
      <c r="G307" s="1">
        <v>0.7</v>
      </c>
      <c r="H307" s="1">
        <v>0.9</v>
      </c>
      <c r="I307" s="2">
        <v>4.75</v>
      </c>
      <c r="J307" s="2">
        <v>4.625</v>
      </c>
      <c r="K307" s="2">
        <v>4.166666666666667</v>
      </c>
      <c r="L307" s="2">
        <v>4.333333333333333</v>
      </c>
    </row>
    <row r="308" spans="1:12" hidden="1" x14ac:dyDescent="0.2">
      <c r="A308">
        <v>2018698</v>
      </c>
      <c r="B308">
        <v>2018</v>
      </c>
      <c r="C308" t="s">
        <v>59</v>
      </c>
      <c r="D308">
        <v>172</v>
      </c>
      <c r="E308" t="s">
        <v>20</v>
      </c>
      <c r="F308">
        <v>4</v>
      </c>
      <c r="G308" s="1">
        <v>0.4</v>
      </c>
      <c r="H308" s="1">
        <v>0.4</v>
      </c>
      <c r="I308" s="2">
        <v>4.375</v>
      </c>
      <c r="J308" s="2">
        <v>5.125</v>
      </c>
      <c r="K308" s="2">
        <v>3.6666666666666665</v>
      </c>
      <c r="L308" s="2">
        <v>4</v>
      </c>
    </row>
    <row r="309" spans="1:12" hidden="1" x14ac:dyDescent="0.2">
      <c r="A309">
        <v>2597330</v>
      </c>
      <c r="B309">
        <v>2018</v>
      </c>
      <c r="C309" t="s">
        <v>58</v>
      </c>
      <c r="D309">
        <v>135</v>
      </c>
      <c r="E309" t="s">
        <v>20</v>
      </c>
      <c r="F309">
        <v>5</v>
      </c>
      <c r="G309" s="1">
        <v>0.9</v>
      </c>
      <c r="H309" s="1">
        <v>0.9</v>
      </c>
      <c r="I309" s="2">
        <v>4</v>
      </c>
      <c r="J309" s="2">
        <v>4.375</v>
      </c>
      <c r="K309" s="2">
        <v>3.6666666666666665</v>
      </c>
      <c r="L309" s="2">
        <v>3.3333333333333335</v>
      </c>
    </row>
    <row r="310" spans="1:12" hidden="1" x14ac:dyDescent="0.2">
      <c r="A310">
        <v>2556410</v>
      </c>
      <c r="B310">
        <v>2018</v>
      </c>
      <c r="C310" t="s">
        <v>59</v>
      </c>
      <c r="D310">
        <v>135</v>
      </c>
      <c r="E310" t="s">
        <v>20</v>
      </c>
      <c r="F310">
        <v>5</v>
      </c>
      <c r="G310" s="1">
        <v>0.6</v>
      </c>
      <c r="H310" s="1">
        <v>0.8</v>
      </c>
      <c r="I310" s="2">
        <v>4</v>
      </c>
      <c r="J310" s="2">
        <v>4.375</v>
      </c>
      <c r="K310" s="2">
        <v>4.666666666666667</v>
      </c>
      <c r="L310" s="2">
        <v>4.5</v>
      </c>
    </row>
    <row r="311" spans="1:12" hidden="1" x14ac:dyDescent="0.2">
      <c r="A311">
        <v>2911642</v>
      </c>
      <c r="B311">
        <v>2018</v>
      </c>
      <c r="C311" t="s">
        <v>59</v>
      </c>
      <c r="D311">
        <v>135</v>
      </c>
      <c r="E311" t="s">
        <v>20</v>
      </c>
      <c r="F311">
        <v>5</v>
      </c>
      <c r="G311" s="1">
        <v>0.9</v>
      </c>
      <c r="H311" s="1">
        <v>0.8</v>
      </c>
      <c r="I311" s="2">
        <v>4.5</v>
      </c>
      <c r="J311" s="2">
        <v>4.5</v>
      </c>
      <c r="K311" s="2">
        <v>4</v>
      </c>
      <c r="L311" s="2">
        <v>3.8333333333333335</v>
      </c>
    </row>
    <row r="312" spans="1:12" hidden="1" x14ac:dyDescent="0.2">
      <c r="A312">
        <v>2687997</v>
      </c>
      <c r="B312">
        <v>2018</v>
      </c>
      <c r="C312" t="s">
        <v>59</v>
      </c>
      <c r="D312">
        <v>135</v>
      </c>
      <c r="E312" t="s">
        <v>20</v>
      </c>
      <c r="F312">
        <v>5</v>
      </c>
      <c r="G312" s="1">
        <v>0.8</v>
      </c>
      <c r="H312" s="1">
        <v>0.9</v>
      </c>
      <c r="I312" s="2">
        <v>4.625</v>
      </c>
      <c r="J312" s="2">
        <v>4.625</v>
      </c>
      <c r="K312" s="2">
        <v>4.166666666666667</v>
      </c>
      <c r="L312" s="2">
        <v>4.5</v>
      </c>
    </row>
    <row r="313" spans="1:12" hidden="1" x14ac:dyDescent="0.2">
      <c r="A313">
        <v>2578259</v>
      </c>
      <c r="B313">
        <v>2018</v>
      </c>
      <c r="C313" t="s">
        <v>59</v>
      </c>
      <c r="D313">
        <v>135</v>
      </c>
      <c r="E313" t="s">
        <v>20</v>
      </c>
      <c r="F313">
        <v>5</v>
      </c>
      <c r="G313" s="1">
        <v>0.7</v>
      </c>
      <c r="H313" s="1">
        <v>0.8</v>
      </c>
      <c r="I313" s="2">
        <v>4.75</v>
      </c>
      <c r="J313" s="2">
        <v>4.625</v>
      </c>
      <c r="K313" s="2">
        <v>4.666666666666667</v>
      </c>
      <c r="L313" s="2">
        <v>4.333333333333333</v>
      </c>
    </row>
    <row r="314" spans="1:12" hidden="1" x14ac:dyDescent="0.2">
      <c r="A314">
        <v>2925764</v>
      </c>
      <c r="B314">
        <v>2018</v>
      </c>
      <c r="C314" t="s">
        <v>59</v>
      </c>
      <c r="D314">
        <v>135</v>
      </c>
      <c r="E314" t="s">
        <v>20</v>
      </c>
      <c r="F314">
        <v>5</v>
      </c>
      <c r="G314" s="1">
        <v>0.7</v>
      </c>
      <c r="H314" s="1">
        <v>0.8</v>
      </c>
      <c r="I314" s="2">
        <v>4.625</v>
      </c>
      <c r="J314" s="2">
        <v>5</v>
      </c>
      <c r="K314" s="2">
        <v>4.5</v>
      </c>
      <c r="L314" s="2">
        <v>4.666666666666667</v>
      </c>
    </row>
    <row r="315" spans="1:12" hidden="1" x14ac:dyDescent="0.2">
      <c r="A315">
        <v>2558036</v>
      </c>
      <c r="B315">
        <v>2018</v>
      </c>
      <c r="C315" t="s">
        <v>59</v>
      </c>
      <c r="D315">
        <v>135</v>
      </c>
      <c r="E315" t="s">
        <v>20</v>
      </c>
      <c r="F315">
        <v>5</v>
      </c>
      <c r="G315" s="1">
        <v>0.7</v>
      </c>
      <c r="H315" s="1">
        <v>0.6</v>
      </c>
      <c r="I315" s="2">
        <v>5.125</v>
      </c>
      <c r="J315" s="2">
        <v>5.5</v>
      </c>
      <c r="K315" s="2">
        <v>4.666666666666667</v>
      </c>
      <c r="L315" s="2">
        <v>4.833333333333333</v>
      </c>
    </row>
    <row r="316" spans="1:12" hidden="1" x14ac:dyDescent="0.2">
      <c r="A316">
        <v>2113198</v>
      </c>
      <c r="B316">
        <v>2019</v>
      </c>
      <c r="C316" t="s">
        <v>58</v>
      </c>
      <c r="D316">
        <v>126</v>
      </c>
      <c r="E316" t="s">
        <v>20</v>
      </c>
      <c r="F316">
        <v>4</v>
      </c>
      <c r="G316" s="1">
        <v>0.6</v>
      </c>
      <c r="H316" s="1">
        <v>0.4</v>
      </c>
      <c r="I316" s="2">
        <v>4</v>
      </c>
      <c r="J316" s="2">
        <v>4</v>
      </c>
      <c r="K316" s="2">
        <v>3.2</v>
      </c>
      <c r="L316" s="2">
        <v>4</v>
      </c>
    </row>
    <row r="317" spans="1:12" hidden="1" x14ac:dyDescent="0.2">
      <c r="A317">
        <v>2402160</v>
      </c>
      <c r="B317">
        <v>2019</v>
      </c>
      <c r="C317" t="s">
        <v>58</v>
      </c>
      <c r="D317">
        <v>126</v>
      </c>
      <c r="E317" t="s">
        <v>20</v>
      </c>
      <c r="F317">
        <v>4</v>
      </c>
      <c r="G317" s="1">
        <v>0.6</v>
      </c>
      <c r="H317" s="1">
        <v>0.9</v>
      </c>
      <c r="I317" s="2">
        <v>4.625</v>
      </c>
      <c r="J317" s="2">
        <v>4.625</v>
      </c>
      <c r="K317" s="2">
        <v>5</v>
      </c>
      <c r="L317" s="2">
        <v>4.5</v>
      </c>
    </row>
    <row r="318" spans="1:12" hidden="1" x14ac:dyDescent="0.2">
      <c r="A318">
        <v>2700757</v>
      </c>
      <c r="B318">
        <v>2019</v>
      </c>
      <c r="C318" t="s">
        <v>58</v>
      </c>
      <c r="D318">
        <v>126</v>
      </c>
      <c r="E318" t="s">
        <v>20</v>
      </c>
      <c r="F318">
        <v>4</v>
      </c>
      <c r="G318" s="1">
        <v>0.7</v>
      </c>
      <c r="H318" s="1">
        <v>0.8</v>
      </c>
      <c r="I318" s="2">
        <v>3.25</v>
      </c>
      <c r="J318" s="2">
        <v>4.8571428571428568</v>
      </c>
      <c r="K318" s="2">
        <v>3</v>
      </c>
      <c r="L318" s="2">
        <v>4.4000000000000004</v>
      </c>
    </row>
    <row r="319" spans="1:12" hidden="1" x14ac:dyDescent="0.2">
      <c r="A319">
        <v>2879271</v>
      </c>
      <c r="B319">
        <v>2019</v>
      </c>
      <c r="C319" t="s">
        <v>58</v>
      </c>
      <c r="D319">
        <v>126</v>
      </c>
      <c r="E319" t="s">
        <v>20</v>
      </c>
      <c r="F319">
        <v>4</v>
      </c>
      <c r="G319" s="1">
        <v>0.6</v>
      </c>
      <c r="H319" s="1">
        <v>0.8</v>
      </c>
      <c r="I319" s="2">
        <v>4.625</v>
      </c>
      <c r="J319" s="2">
        <v>4.875</v>
      </c>
      <c r="K319" s="2">
        <v>4.666666666666667</v>
      </c>
      <c r="L319" s="2">
        <v>5</v>
      </c>
    </row>
    <row r="320" spans="1:12" hidden="1" x14ac:dyDescent="0.2">
      <c r="A320">
        <v>2718890</v>
      </c>
      <c r="B320">
        <v>2019</v>
      </c>
      <c r="C320" t="s">
        <v>58</v>
      </c>
      <c r="D320">
        <v>126</v>
      </c>
      <c r="E320" t="s">
        <v>20</v>
      </c>
      <c r="F320">
        <v>4</v>
      </c>
      <c r="G320" s="1">
        <v>0.5</v>
      </c>
      <c r="H320" s="1">
        <v>0.6</v>
      </c>
      <c r="I320" s="2">
        <v>5</v>
      </c>
      <c r="J320" s="2">
        <v>5.25</v>
      </c>
      <c r="K320" s="2">
        <v>4.833333333333333</v>
      </c>
      <c r="L320" s="2">
        <v>4.333333333333333</v>
      </c>
    </row>
    <row r="321" spans="1:12" hidden="1" x14ac:dyDescent="0.2">
      <c r="A321">
        <v>2114465</v>
      </c>
      <c r="B321">
        <v>2019</v>
      </c>
      <c r="C321" t="s">
        <v>59</v>
      </c>
      <c r="D321">
        <v>126</v>
      </c>
      <c r="E321" t="s">
        <v>20</v>
      </c>
      <c r="F321">
        <v>4</v>
      </c>
      <c r="G321" s="1">
        <v>0.3</v>
      </c>
      <c r="H321" s="1">
        <v>0.3</v>
      </c>
      <c r="I321" s="2">
        <v>3</v>
      </c>
      <c r="J321" s="2">
        <v>2.125</v>
      </c>
      <c r="K321" s="2">
        <v>3.1666666666666665</v>
      </c>
      <c r="L321" s="2">
        <v>1.6666666666666667</v>
      </c>
    </row>
    <row r="322" spans="1:12" hidden="1" x14ac:dyDescent="0.2">
      <c r="A322">
        <v>2969525</v>
      </c>
      <c r="B322">
        <v>2019</v>
      </c>
      <c r="C322" t="s">
        <v>59</v>
      </c>
      <c r="D322">
        <v>126</v>
      </c>
      <c r="E322" t="s">
        <v>20</v>
      </c>
      <c r="F322">
        <v>4</v>
      </c>
      <c r="G322" s="1">
        <v>0.7</v>
      </c>
      <c r="H322" s="1">
        <v>0.5</v>
      </c>
      <c r="I322" s="2">
        <v>2.25</v>
      </c>
      <c r="J322" s="2">
        <v>3</v>
      </c>
      <c r="K322" s="2">
        <v>4.833333333333333</v>
      </c>
      <c r="L322" s="2">
        <v>5</v>
      </c>
    </row>
    <row r="323" spans="1:12" hidden="1" x14ac:dyDescent="0.2">
      <c r="A323">
        <v>2853664</v>
      </c>
      <c r="B323">
        <v>2019</v>
      </c>
      <c r="C323" t="s">
        <v>59</v>
      </c>
      <c r="D323">
        <v>126</v>
      </c>
      <c r="E323" t="s">
        <v>20</v>
      </c>
      <c r="F323">
        <v>4</v>
      </c>
      <c r="G323" s="1">
        <v>0.5</v>
      </c>
      <c r="H323" s="1">
        <v>0.5</v>
      </c>
      <c r="I323" s="2">
        <v>4.1428571428571432</v>
      </c>
      <c r="J323" s="2">
        <v>3.625</v>
      </c>
      <c r="K323" s="2">
        <v>3.6666666666666665</v>
      </c>
      <c r="L323" s="2">
        <v>4.166666666666667</v>
      </c>
    </row>
    <row r="324" spans="1:12" hidden="1" x14ac:dyDescent="0.2">
      <c r="A324">
        <v>2254460</v>
      </c>
      <c r="B324">
        <v>2019</v>
      </c>
      <c r="C324" t="s">
        <v>59</v>
      </c>
      <c r="D324">
        <v>126</v>
      </c>
      <c r="E324" t="s">
        <v>20</v>
      </c>
      <c r="F324">
        <v>4</v>
      </c>
      <c r="G324" s="1">
        <v>0.7</v>
      </c>
      <c r="H324" s="1">
        <v>0.6</v>
      </c>
      <c r="I324" s="2">
        <v>4.375</v>
      </c>
      <c r="J324" s="2">
        <v>3.875</v>
      </c>
      <c r="K324" s="2">
        <v>3.5</v>
      </c>
      <c r="L324" s="2">
        <v>3.8333333333333335</v>
      </c>
    </row>
    <row r="325" spans="1:12" hidden="1" x14ac:dyDescent="0.2">
      <c r="A325">
        <v>2100087</v>
      </c>
      <c r="B325">
        <v>2019</v>
      </c>
      <c r="C325" t="s">
        <v>59</v>
      </c>
      <c r="D325">
        <v>126</v>
      </c>
      <c r="E325" t="s">
        <v>20</v>
      </c>
      <c r="F325">
        <v>4</v>
      </c>
      <c r="G325" s="1">
        <v>0.5</v>
      </c>
      <c r="H325" s="1">
        <v>0.7</v>
      </c>
      <c r="I325" s="2">
        <v>4</v>
      </c>
      <c r="J325" s="2">
        <v>4.375</v>
      </c>
      <c r="K325" s="2">
        <v>3.8333333333333335</v>
      </c>
      <c r="L325" s="2">
        <v>4.166666666666667</v>
      </c>
    </row>
    <row r="326" spans="1:12" hidden="1" x14ac:dyDescent="0.2">
      <c r="A326">
        <v>2903450</v>
      </c>
      <c r="B326">
        <v>2019</v>
      </c>
      <c r="C326" t="s">
        <v>59</v>
      </c>
      <c r="D326">
        <v>126</v>
      </c>
      <c r="E326" t="s">
        <v>20</v>
      </c>
      <c r="F326">
        <v>4</v>
      </c>
      <c r="G326" s="1">
        <v>0.6</v>
      </c>
      <c r="H326" s="1">
        <v>0.6</v>
      </c>
      <c r="I326" s="2">
        <v>5.25</v>
      </c>
      <c r="J326" s="2">
        <v>5.125</v>
      </c>
      <c r="K326" s="2">
        <v>5</v>
      </c>
      <c r="L326" s="2">
        <v>5</v>
      </c>
    </row>
    <row r="327" spans="1:12" hidden="1" x14ac:dyDescent="0.2">
      <c r="A327">
        <v>2336159</v>
      </c>
      <c r="B327">
        <v>2019</v>
      </c>
      <c r="C327" t="s">
        <v>59</v>
      </c>
      <c r="D327">
        <v>126</v>
      </c>
      <c r="E327" t="s">
        <v>20</v>
      </c>
      <c r="F327">
        <v>4</v>
      </c>
      <c r="G327" s="1">
        <v>0.7</v>
      </c>
      <c r="H327" s="1">
        <v>0.8</v>
      </c>
      <c r="I327" s="2">
        <v>4.625</v>
      </c>
      <c r="J327" s="2">
        <v>5.875</v>
      </c>
      <c r="K327" s="2">
        <v>5</v>
      </c>
      <c r="L327" s="2">
        <v>5</v>
      </c>
    </row>
    <row r="328" spans="1:12" hidden="1" x14ac:dyDescent="0.2">
      <c r="A328">
        <v>2806424</v>
      </c>
      <c r="B328">
        <v>2019</v>
      </c>
      <c r="C328" t="s">
        <v>58</v>
      </c>
      <c r="D328">
        <v>127</v>
      </c>
      <c r="E328" t="s">
        <v>20</v>
      </c>
      <c r="F328">
        <v>5</v>
      </c>
      <c r="G328" s="1">
        <v>0.7</v>
      </c>
      <c r="H328" s="1">
        <v>0.7</v>
      </c>
      <c r="I328" s="2">
        <v>3.875</v>
      </c>
      <c r="J328" s="2">
        <v>4</v>
      </c>
      <c r="K328" s="2">
        <v>3.1666666666666665</v>
      </c>
      <c r="L328" s="2">
        <v>3.3333333333333335</v>
      </c>
    </row>
    <row r="329" spans="1:12" hidden="1" x14ac:dyDescent="0.2">
      <c r="A329">
        <v>2405328</v>
      </c>
      <c r="B329">
        <v>2019</v>
      </c>
      <c r="C329" t="s">
        <v>58</v>
      </c>
      <c r="D329">
        <v>127</v>
      </c>
      <c r="E329" t="s">
        <v>20</v>
      </c>
      <c r="F329">
        <v>5</v>
      </c>
      <c r="G329" s="1">
        <v>0.8</v>
      </c>
      <c r="H329" s="1">
        <v>0.9</v>
      </c>
      <c r="I329" s="2">
        <v>3.875</v>
      </c>
      <c r="J329" s="2">
        <v>4</v>
      </c>
      <c r="K329" s="2">
        <v>3.1666666666666665</v>
      </c>
      <c r="L329" s="2">
        <v>3.1666666666666665</v>
      </c>
    </row>
    <row r="330" spans="1:12" hidden="1" x14ac:dyDescent="0.2">
      <c r="A330">
        <v>2617392</v>
      </c>
      <c r="B330">
        <v>2019</v>
      </c>
      <c r="C330" t="s">
        <v>58</v>
      </c>
      <c r="D330">
        <v>127</v>
      </c>
      <c r="E330" t="s">
        <v>20</v>
      </c>
      <c r="F330">
        <v>5</v>
      </c>
      <c r="G330" s="1">
        <v>0.4</v>
      </c>
      <c r="H330" s="1">
        <v>0.5</v>
      </c>
      <c r="I330" s="2">
        <v>3.25</v>
      </c>
      <c r="J330" s="2">
        <v>4.5</v>
      </c>
      <c r="K330" s="2">
        <v>4</v>
      </c>
      <c r="L330" s="2">
        <v>3.8333333333333335</v>
      </c>
    </row>
    <row r="331" spans="1:12" hidden="1" x14ac:dyDescent="0.2">
      <c r="A331">
        <v>2196068</v>
      </c>
      <c r="B331">
        <v>2019</v>
      </c>
      <c r="C331" t="s">
        <v>58</v>
      </c>
      <c r="D331">
        <v>127</v>
      </c>
      <c r="E331" t="s">
        <v>20</v>
      </c>
      <c r="F331">
        <v>5</v>
      </c>
      <c r="G331" s="1">
        <v>0.6</v>
      </c>
      <c r="H331" s="1">
        <v>0.4</v>
      </c>
      <c r="I331" s="2">
        <v>4.5</v>
      </c>
      <c r="J331" s="2">
        <v>4.625</v>
      </c>
      <c r="K331" s="2">
        <v>3</v>
      </c>
      <c r="L331" s="2">
        <v>3.3333333333333335</v>
      </c>
    </row>
    <row r="332" spans="1:12" hidden="1" x14ac:dyDescent="0.2">
      <c r="A332">
        <v>2578544</v>
      </c>
      <c r="B332">
        <v>2019</v>
      </c>
      <c r="C332" t="s">
        <v>58</v>
      </c>
      <c r="D332">
        <v>127</v>
      </c>
      <c r="E332" t="s">
        <v>20</v>
      </c>
      <c r="F332">
        <v>5</v>
      </c>
      <c r="G332" s="1">
        <v>0.7</v>
      </c>
      <c r="H332" s="1">
        <v>0.8</v>
      </c>
      <c r="I332" s="2">
        <v>3.8571428571428572</v>
      </c>
      <c r="J332" s="2">
        <v>5.5</v>
      </c>
      <c r="K332" s="2">
        <v>3.5</v>
      </c>
      <c r="L332" s="2">
        <v>4.166666666666667</v>
      </c>
    </row>
    <row r="333" spans="1:12" hidden="1" x14ac:dyDescent="0.2">
      <c r="A333">
        <v>2166170</v>
      </c>
      <c r="B333">
        <v>2019</v>
      </c>
      <c r="C333" t="s">
        <v>59</v>
      </c>
      <c r="D333">
        <v>127</v>
      </c>
      <c r="E333" t="s">
        <v>20</v>
      </c>
      <c r="F333">
        <v>5</v>
      </c>
      <c r="G333" s="1">
        <v>0.3</v>
      </c>
      <c r="H333" s="1">
        <v>0.6</v>
      </c>
      <c r="I333" s="2">
        <v>3.4285714285714284</v>
      </c>
      <c r="J333" s="2">
        <v>3.5714285714285716</v>
      </c>
      <c r="K333" s="2">
        <v>3.1666666666666665</v>
      </c>
      <c r="L333" s="2">
        <v>3.1666666666666665</v>
      </c>
    </row>
  </sheetData>
  <phoneticPr fontId="2" type="noConversion"/>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C8C0-9C5C-4B92-8E4B-8E0B4C48F2BB}">
  <dimension ref="A1:O333"/>
  <sheetViews>
    <sheetView topLeftCell="A34" workbookViewId="0">
      <selection activeCell="K54" sqref="K54"/>
    </sheetView>
  </sheetViews>
  <sheetFormatPr baseColWidth="10" defaultColWidth="8.83203125" defaultRowHeight="15" x14ac:dyDescent="0.2"/>
  <cols>
    <col min="1" max="1" width="13.1640625" bestFit="1" customWidth="1"/>
    <col min="2" max="2" width="22.83203125" bestFit="1" customWidth="1"/>
    <col min="3" max="3" width="29.33203125" bestFit="1" customWidth="1"/>
    <col min="4" max="4" width="22.5" bestFit="1" customWidth="1"/>
    <col min="5" max="5" width="11.33203125" bestFit="1" customWidth="1"/>
    <col min="6" max="6" width="18" bestFit="1" customWidth="1"/>
    <col min="9" max="9" width="13.1640625" bestFit="1" customWidth="1"/>
    <col min="10" max="10" width="18.5" bestFit="1" customWidth="1"/>
    <col min="11" max="11" width="19.33203125" bestFit="1" customWidth="1"/>
    <col min="12" max="12" width="24.83203125" bestFit="1" customWidth="1"/>
    <col min="13" max="13" width="25.83203125" bestFit="1" customWidth="1"/>
    <col min="14" max="14" width="18" bestFit="1" customWidth="1"/>
    <col min="15" max="15" width="18.83203125" bestFit="1" customWidth="1"/>
  </cols>
  <sheetData>
    <row r="1" spans="1:15" x14ac:dyDescent="0.2">
      <c r="I1" s="3" t="s">
        <v>16</v>
      </c>
      <c r="J1" t="s">
        <v>62</v>
      </c>
      <c r="K1" t="s">
        <v>64</v>
      </c>
      <c r="L1" t="s">
        <v>63</v>
      </c>
      <c r="M1" t="s">
        <v>65</v>
      </c>
      <c r="N1" t="s">
        <v>60</v>
      </c>
      <c r="O1" t="s">
        <v>66</v>
      </c>
    </row>
    <row r="2" spans="1:15" x14ac:dyDescent="0.2">
      <c r="I2" s="4">
        <v>2004284</v>
      </c>
      <c r="J2">
        <v>0.8</v>
      </c>
      <c r="K2">
        <v>0.9</v>
      </c>
      <c r="L2">
        <v>4.375</v>
      </c>
      <c r="M2">
        <v>6</v>
      </c>
      <c r="N2">
        <v>4.833333333333333</v>
      </c>
      <c r="O2">
        <v>5</v>
      </c>
    </row>
    <row r="3" spans="1:15" x14ac:dyDescent="0.2">
      <c r="I3" s="4">
        <v>2004366</v>
      </c>
      <c r="J3">
        <v>0.9</v>
      </c>
      <c r="K3">
        <v>0.8</v>
      </c>
      <c r="L3">
        <v>3.5</v>
      </c>
      <c r="M3">
        <v>4.25</v>
      </c>
      <c r="N3">
        <v>3.8333333333333335</v>
      </c>
      <c r="O3">
        <v>4</v>
      </c>
    </row>
    <row r="4" spans="1:15" x14ac:dyDescent="0.2">
      <c r="B4" t="s">
        <v>29</v>
      </c>
      <c r="D4" t="s">
        <v>69</v>
      </c>
      <c r="F4" t="s">
        <v>70</v>
      </c>
      <c r="I4" s="4">
        <v>2005610</v>
      </c>
      <c r="J4">
        <v>0.6</v>
      </c>
      <c r="K4">
        <v>0.6</v>
      </c>
      <c r="L4">
        <v>3.375</v>
      </c>
      <c r="M4">
        <v>5.5</v>
      </c>
      <c r="N4">
        <v>3.8333333333333335</v>
      </c>
      <c r="O4">
        <v>4</v>
      </c>
    </row>
    <row r="5" spans="1:15" x14ac:dyDescent="0.2">
      <c r="B5" t="s">
        <v>22</v>
      </c>
      <c r="C5" t="s">
        <v>23</v>
      </c>
      <c r="D5" t="s">
        <v>22</v>
      </c>
      <c r="E5" t="s">
        <v>23</v>
      </c>
      <c r="F5" t="s">
        <v>22</v>
      </c>
      <c r="G5" t="s">
        <v>23</v>
      </c>
      <c r="I5" s="4">
        <v>2007249</v>
      </c>
      <c r="J5">
        <v>0.8</v>
      </c>
      <c r="K5">
        <v>0.5</v>
      </c>
      <c r="L5">
        <v>3</v>
      </c>
      <c r="M5">
        <v>4.75</v>
      </c>
      <c r="N5">
        <v>3.6666666666666665</v>
      </c>
      <c r="O5">
        <v>3.8333333333333335</v>
      </c>
    </row>
    <row r="6" spans="1:15" x14ac:dyDescent="0.2">
      <c r="A6" t="s">
        <v>12</v>
      </c>
      <c r="B6" s="1">
        <f>AVERAGE(J:J)</f>
        <v>0.57319277108433753</v>
      </c>
      <c r="C6" s="1">
        <f t="shared" ref="C6:G6" si="0">AVERAGE(K:K)</f>
        <v>0.60753012048192767</v>
      </c>
      <c r="D6" s="5">
        <f t="shared" si="0"/>
        <v>4.1096528973034987</v>
      </c>
      <c r="E6" s="5">
        <f t="shared" si="0"/>
        <v>4.5374892426850257</v>
      </c>
      <c r="F6" s="5">
        <f t="shared" si="0"/>
        <v>3.9649598393574323</v>
      </c>
      <c r="G6" s="5">
        <f t="shared" si="0"/>
        <v>4.078263052208837</v>
      </c>
      <c r="I6" s="4">
        <v>2008822</v>
      </c>
      <c r="J6">
        <v>0.6</v>
      </c>
      <c r="K6">
        <v>0.5</v>
      </c>
      <c r="L6">
        <v>4.125</v>
      </c>
      <c r="M6">
        <v>4.5</v>
      </c>
      <c r="N6">
        <v>3.6666666666666665</v>
      </c>
      <c r="O6">
        <v>3.6666666666666665</v>
      </c>
    </row>
    <row r="7" spans="1:15" x14ac:dyDescent="0.2">
      <c r="A7" t="s">
        <v>13</v>
      </c>
      <c r="B7" s="1">
        <f>STDEV(J:J)</f>
        <v>0.18189515640449352</v>
      </c>
      <c r="C7" s="1">
        <f t="shared" ref="C7:G7" si="1">STDEV(K:K)</f>
        <v>0.20068744918958231</v>
      </c>
      <c r="D7" s="5">
        <f t="shared" si="1"/>
        <v>0.73476310243379372</v>
      </c>
      <c r="E7" s="5">
        <f t="shared" si="1"/>
        <v>0.76141185910273335</v>
      </c>
      <c r="F7" s="5">
        <f t="shared" si="1"/>
        <v>0.73719146576308037</v>
      </c>
      <c r="G7" s="5">
        <f t="shared" si="1"/>
        <v>0.74635304097956112</v>
      </c>
      <c r="I7" s="4">
        <v>2009811</v>
      </c>
      <c r="J7">
        <v>0.4</v>
      </c>
      <c r="K7">
        <v>0.4</v>
      </c>
      <c r="L7">
        <v>4.5</v>
      </c>
      <c r="M7">
        <v>5.5</v>
      </c>
      <c r="N7">
        <v>3.6666666666666665</v>
      </c>
      <c r="O7">
        <v>4.166666666666667</v>
      </c>
    </row>
    <row r="8" spans="1:15" x14ac:dyDescent="0.2">
      <c r="A8" t="s">
        <v>14</v>
      </c>
      <c r="B8">
        <f>COUNTA(J:J)</f>
        <v>333</v>
      </c>
      <c r="C8">
        <f t="shared" ref="C8:G8" si="2">COUNTA(K:K)</f>
        <v>333</v>
      </c>
      <c r="D8">
        <f t="shared" si="2"/>
        <v>333</v>
      </c>
      <c r="E8">
        <f t="shared" si="2"/>
        <v>333</v>
      </c>
      <c r="F8">
        <f t="shared" si="2"/>
        <v>333</v>
      </c>
      <c r="G8">
        <f t="shared" si="2"/>
        <v>333</v>
      </c>
      <c r="I8" s="4">
        <v>2010869</v>
      </c>
      <c r="J8">
        <v>0.4</v>
      </c>
      <c r="K8">
        <v>0.6</v>
      </c>
      <c r="L8">
        <v>4.125</v>
      </c>
      <c r="M8">
        <v>4.5714285714285712</v>
      </c>
      <c r="N8">
        <v>4</v>
      </c>
      <c r="O8">
        <v>4.166666666666667</v>
      </c>
    </row>
    <row r="9" spans="1:15" x14ac:dyDescent="0.2">
      <c r="A9" t="s">
        <v>71</v>
      </c>
      <c r="C9">
        <f>TTEST(J:J,K:K,1,1)</f>
        <v>4.5288393979977187E-5</v>
      </c>
      <c r="E9">
        <f>TTEST(L:L,M:M,1,1)</f>
        <v>3.7102742894918456E-26</v>
      </c>
      <c r="G9">
        <f>TTEST(N:N,O:O,1,1)</f>
        <v>4.0968821736675438E-4</v>
      </c>
      <c r="I9" s="4">
        <v>2011251</v>
      </c>
      <c r="J9">
        <v>0.6</v>
      </c>
      <c r="K9">
        <v>0.6</v>
      </c>
      <c r="L9">
        <v>3.7142857142857144</v>
      </c>
      <c r="M9">
        <v>3.625</v>
      </c>
      <c r="N9">
        <v>4.5</v>
      </c>
      <c r="O9">
        <v>4.333333333333333</v>
      </c>
    </row>
    <row r="10" spans="1:15" x14ac:dyDescent="0.2">
      <c r="A10" t="s">
        <v>72</v>
      </c>
      <c r="C10" t="str">
        <f>IF(C9&lt;0.001,"&lt;0.001",C9)</f>
        <v>&lt;0.001</v>
      </c>
      <c r="E10" t="str">
        <f t="shared" ref="E10:G10" si="3">IF(E9&lt;0.001,"&lt;0.001",E9)</f>
        <v>&lt;0.001</v>
      </c>
      <c r="G10" t="str">
        <f t="shared" si="3"/>
        <v>&lt;0.001</v>
      </c>
      <c r="I10" s="4">
        <v>2013759</v>
      </c>
      <c r="J10">
        <v>0.6</v>
      </c>
      <c r="K10">
        <v>0.7</v>
      </c>
      <c r="L10">
        <v>4.625</v>
      </c>
      <c r="M10">
        <v>4.75</v>
      </c>
      <c r="N10">
        <v>4.666666666666667</v>
      </c>
      <c r="O10">
        <v>3.5</v>
      </c>
    </row>
    <row r="11" spans="1:15" x14ac:dyDescent="0.2">
      <c r="A11" t="s">
        <v>67</v>
      </c>
      <c r="C11" t="str">
        <f>IF(C9&lt;0.05,"Significant!","Not Significant")</f>
        <v>Significant!</v>
      </c>
      <c r="E11" t="str">
        <f>IF(E9&lt;0.05,"Significant!","Not Significant")</f>
        <v>Significant!</v>
      </c>
      <c r="G11" t="str">
        <f>IF(G9&lt;0.05,"Significant!","Not Significant")</f>
        <v>Significant!</v>
      </c>
      <c r="I11" s="4">
        <v>2018698</v>
      </c>
      <c r="J11">
        <v>0.4</v>
      </c>
      <c r="K11">
        <v>0.4</v>
      </c>
      <c r="L11">
        <v>4.375</v>
      </c>
      <c r="M11">
        <v>5.125</v>
      </c>
      <c r="N11">
        <v>3.6666666666666665</v>
      </c>
      <c r="O11">
        <v>4</v>
      </c>
    </row>
    <row r="12" spans="1:15" x14ac:dyDescent="0.2">
      <c r="A12" t="s">
        <v>31</v>
      </c>
      <c r="C12">
        <f>(C6-B6)/SQRT((C7^2+B7^2)/2)</f>
        <v>0.17928677514955907</v>
      </c>
      <c r="E12">
        <f>(E6-D6)/SQRT((E7^2+D7^2)/2)</f>
        <v>0.57181614307560702</v>
      </c>
      <c r="G12">
        <f>(G6-F6)/SQRT((G7^2+F7^2)/2)</f>
        <v>0.15274371872588344</v>
      </c>
      <c r="I12" s="4">
        <v>2022635</v>
      </c>
      <c r="J12">
        <v>0.4</v>
      </c>
      <c r="K12">
        <v>0.6</v>
      </c>
      <c r="L12">
        <v>3.5</v>
      </c>
      <c r="M12">
        <v>3.5</v>
      </c>
      <c r="N12">
        <v>3.3333333333333335</v>
      </c>
      <c r="O12">
        <v>3.5</v>
      </c>
    </row>
    <row r="13" spans="1:15" x14ac:dyDescent="0.2">
      <c r="A13" t="s">
        <v>68</v>
      </c>
      <c r="C13" t="str">
        <f>IF(C12&lt;0.2,"Negligible",IF(C12&lt;0.5,"Small",IF(C12&lt;0.8,"Medium",IF(C12&lt;1.4,"Large","Very Large"))))</f>
        <v>Negligible</v>
      </c>
      <c r="E13" t="str">
        <f t="shared" ref="E13:G13" si="4">IF(E12&lt;0.2,"Negligible",IF(E12&lt;0.5,"Small",IF(E12&lt;0.8,"Medium",IF(E12&lt;1.4,"Large","Very Large"))))</f>
        <v>Medium</v>
      </c>
      <c r="G13" t="str">
        <f t="shared" si="4"/>
        <v>Negligible</v>
      </c>
      <c r="I13" s="4">
        <v>2024730</v>
      </c>
      <c r="J13">
        <v>0.6</v>
      </c>
      <c r="K13">
        <v>0.5</v>
      </c>
      <c r="L13">
        <v>4.125</v>
      </c>
      <c r="M13">
        <v>4.625</v>
      </c>
      <c r="N13">
        <v>4.333333333333333</v>
      </c>
      <c r="O13">
        <v>5</v>
      </c>
    </row>
    <row r="14" spans="1:15" x14ac:dyDescent="0.2">
      <c r="I14" s="4">
        <v>2026289</v>
      </c>
      <c r="J14">
        <v>0.5</v>
      </c>
      <c r="K14">
        <v>0.4</v>
      </c>
      <c r="L14">
        <v>4.5</v>
      </c>
      <c r="M14">
        <v>4.875</v>
      </c>
      <c r="N14">
        <v>4.666666666666667</v>
      </c>
      <c r="O14">
        <v>5</v>
      </c>
    </row>
    <row r="15" spans="1:15" x14ac:dyDescent="0.2">
      <c r="I15" s="4">
        <v>2030041</v>
      </c>
      <c r="J15">
        <v>0.7</v>
      </c>
      <c r="K15">
        <v>0.8</v>
      </c>
      <c r="L15">
        <v>4.875</v>
      </c>
      <c r="M15">
        <v>5.375</v>
      </c>
      <c r="N15">
        <v>4.5</v>
      </c>
      <c r="O15">
        <v>3.3333333333333335</v>
      </c>
    </row>
    <row r="16" spans="1:15" x14ac:dyDescent="0.2">
      <c r="I16" s="4">
        <v>2036935</v>
      </c>
      <c r="J16">
        <v>0.4</v>
      </c>
      <c r="K16">
        <v>0.6</v>
      </c>
      <c r="L16">
        <v>4</v>
      </c>
      <c r="M16">
        <v>4.125</v>
      </c>
      <c r="N16">
        <v>3.6666666666666665</v>
      </c>
      <c r="O16">
        <v>3.8333333333333335</v>
      </c>
    </row>
    <row r="17" spans="1:15" x14ac:dyDescent="0.2">
      <c r="I17" s="4">
        <v>2037384</v>
      </c>
      <c r="J17">
        <v>0.7</v>
      </c>
      <c r="K17">
        <v>0.7</v>
      </c>
      <c r="L17">
        <v>3</v>
      </c>
      <c r="M17">
        <v>4.875</v>
      </c>
      <c r="N17">
        <v>4.166666666666667</v>
      </c>
      <c r="O17">
        <v>4.666666666666667</v>
      </c>
    </row>
    <row r="18" spans="1:15" x14ac:dyDescent="0.2">
      <c r="A18" s="3" t="s">
        <v>57</v>
      </c>
      <c r="B18" t="s">
        <v>74</v>
      </c>
      <c r="C18" t="str">
        <f>B18</f>
        <v>(All)</v>
      </c>
      <c r="I18" s="4">
        <v>2048545</v>
      </c>
      <c r="J18">
        <v>0.6</v>
      </c>
      <c r="K18">
        <v>0.6</v>
      </c>
      <c r="L18">
        <v>4.125</v>
      </c>
      <c r="M18">
        <v>3.375</v>
      </c>
      <c r="N18">
        <v>3.6666666666666665</v>
      </c>
      <c r="O18">
        <v>3.8</v>
      </c>
    </row>
    <row r="19" spans="1:15" x14ac:dyDescent="0.2">
      <c r="A19" s="3" t="s">
        <v>6</v>
      </c>
      <c r="B19" t="s">
        <v>74</v>
      </c>
      <c r="C19" t="str">
        <f>B19</f>
        <v>(All)</v>
      </c>
      <c r="I19" s="4">
        <v>2052653</v>
      </c>
      <c r="J19">
        <v>0.5</v>
      </c>
      <c r="K19">
        <v>0.6</v>
      </c>
      <c r="L19">
        <v>4.75</v>
      </c>
      <c r="M19">
        <v>5</v>
      </c>
      <c r="N19">
        <v>4.833333333333333</v>
      </c>
      <c r="O19">
        <v>4.833333333333333</v>
      </c>
    </row>
    <row r="20" spans="1:15" x14ac:dyDescent="0.2">
      <c r="A20" s="3" t="s">
        <v>17</v>
      </c>
      <c r="B20" t="s">
        <v>74</v>
      </c>
      <c r="C20" t="str">
        <f>B20</f>
        <v>(All)</v>
      </c>
      <c r="I20" s="4">
        <v>2052857</v>
      </c>
      <c r="J20">
        <v>0.5</v>
      </c>
      <c r="K20">
        <v>0.9</v>
      </c>
      <c r="L20">
        <v>4.375</v>
      </c>
      <c r="M20">
        <v>4.875</v>
      </c>
      <c r="N20">
        <v>4.166666666666667</v>
      </c>
      <c r="O20">
        <v>3.8333333333333335</v>
      </c>
    </row>
    <row r="21" spans="1:15" x14ac:dyDescent="0.2">
      <c r="I21" s="4">
        <v>2053271</v>
      </c>
      <c r="J21">
        <v>0.9</v>
      </c>
      <c r="K21">
        <v>0.7</v>
      </c>
      <c r="L21">
        <v>4.5</v>
      </c>
      <c r="M21">
        <v>4.5</v>
      </c>
      <c r="N21">
        <v>3.8333333333333335</v>
      </c>
      <c r="O21">
        <v>4.166666666666667</v>
      </c>
    </row>
    <row r="22" spans="1:15" x14ac:dyDescent="0.2">
      <c r="A22" t="s">
        <v>73</v>
      </c>
      <c r="I22" s="4">
        <v>2055127</v>
      </c>
      <c r="J22">
        <v>0.7</v>
      </c>
      <c r="K22">
        <v>0.7</v>
      </c>
      <c r="L22">
        <v>3.875</v>
      </c>
      <c r="M22">
        <v>4.25</v>
      </c>
      <c r="N22">
        <v>3.8333333333333335</v>
      </c>
      <c r="O22">
        <v>3.6666666666666665</v>
      </c>
    </row>
    <row r="23" spans="1:15" x14ac:dyDescent="0.2">
      <c r="A23">
        <v>332</v>
      </c>
      <c r="I23" s="4">
        <v>2058742</v>
      </c>
      <c r="J23">
        <v>0.4</v>
      </c>
      <c r="K23">
        <v>0.4</v>
      </c>
      <c r="L23">
        <v>3.5714285714285716</v>
      </c>
      <c r="M23">
        <v>3.875</v>
      </c>
      <c r="N23">
        <v>5</v>
      </c>
      <c r="O23">
        <v>4</v>
      </c>
    </row>
    <row r="24" spans="1:15" x14ac:dyDescent="0.2">
      <c r="A24">
        <f>GETPIVOTDATA("STID",$A$22)</f>
        <v>332</v>
      </c>
      <c r="I24" s="4">
        <v>2060193</v>
      </c>
      <c r="J24">
        <v>0.5</v>
      </c>
      <c r="K24">
        <v>0.8</v>
      </c>
      <c r="L24">
        <v>4.375</v>
      </c>
      <c r="M24">
        <v>4.875</v>
      </c>
      <c r="N24">
        <v>4.5</v>
      </c>
      <c r="O24">
        <v>4.5999999999999996</v>
      </c>
    </row>
    <row r="25" spans="1:15" x14ac:dyDescent="0.2">
      <c r="I25" s="4">
        <v>2060830</v>
      </c>
      <c r="J25">
        <v>0.8</v>
      </c>
      <c r="K25">
        <v>0.6</v>
      </c>
      <c r="L25">
        <v>3.5</v>
      </c>
      <c r="M25">
        <v>3.75</v>
      </c>
      <c r="N25">
        <v>3.3333333333333335</v>
      </c>
      <c r="O25">
        <v>3.6666666666666665</v>
      </c>
    </row>
    <row r="26" spans="1:15" x14ac:dyDescent="0.2">
      <c r="A26" t="s">
        <v>30</v>
      </c>
      <c r="I26" s="4">
        <v>2063282</v>
      </c>
      <c r="J26">
        <v>0.9</v>
      </c>
      <c r="K26">
        <v>0.8</v>
      </c>
      <c r="L26">
        <v>3.5</v>
      </c>
      <c r="M26">
        <v>3.5714285714285716</v>
      </c>
      <c r="N26">
        <v>3.8333333333333335</v>
      </c>
      <c r="O26">
        <v>2.8333333333333335</v>
      </c>
    </row>
    <row r="27" spans="1:15" x14ac:dyDescent="0.2">
      <c r="A27" s="9">
        <f>C6-B6</f>
        <v>3.4337349397590144E-2</v>
      </c>
      <c r="I27" s="4">
        <v>2065177</v>
      </c>
      <c r="J27">
        <v>0.3</v>
      </c>
      <c r="K27">
        <v>0.7</v>
      </c>
      <c r="L27">
        <v>5.375</v>
      </c>
      <c r="M27">
        <v>4.8571428571428568</v>
      </c>
      <c r="N27">
        <v>4.833333333333333</v>
      </c>
      <c r="O27">
        <v>3.8333333333333335</v>
      </c>
    </row>
    <row r="28" spans="1:15" x14ac:dyDescent="0.2">
      <c r="I28" s="4">
        <v>2066795</v>
      </c>
      <c r="J28">
        <v>0.7</v>
      </c>
      <c r="K28">
        <v>0.5</v>
      </c>
      <c r="L28">
        <v>4.375</v>
      </c>
      <c r="M28">
        <v>4.375</v>
      </c>
      <c r="N28">
        <v>4.833333333333333</v>
      </c>
      <c r="O28">
        <v>4</v>
      </c>
    </row>
    <row r="29" spans="1:15" x14ac:dyDescent="0.2">
      <c r="A29" s="8"/>
      <c r="I29" s="4">
        <v>2069800</v>
      </c>
      <c r="J29">
        <v>0.5</v>
      </c>
      <c r="K29">
        <v>0.6</v>
      </c>
      <c r="L29">
        <v>4.25</v>
      </c>
      <c r="M29">
        <v>5.5</v>
      </c>
      <c r="N29">
        <v>4.666666666666667</v>
      </c>
      <c r="O29">
        <v>5</v>
      </c>
    </row>
    <row r="30" spans="1:15" x14ac:dyDescent="0.2">
      <c r="I30" s="4">
        <v>2071586</v>
      </c>
      <c r="J30">
        <v>0.3</v>
      </c>
      <c r="K30">
        <v>0.1</v>
      </c>
      <c r="L30">
        <v>4</v>
      </c>
      <c r="M30">
        <v>5.5</v>
      </c>
      <c r="N30">
        <v>4.5</v>
      </c>
      <c r="O30">
        <v>4.5</v>
      </c>
    </row>
    <row r="31" spans="1:15" x14ac:dyDescent="0.2">
      <c r="I31" s="4">
        <v>2074858</v>
      </c>
      <c r="J31">
        <v>0.7</v>
      </c>
      <c r="K31">
        <v>0.8</v>
      </c>
      <c r="L31">
        <v>3.875</v>
      </c>
      <c r="M31">
        <v>4.2857142857142856</v>
      </c>
      <c r="N31">
        <v>3.5</v>
      </c>
      <c r="O31">
        <v>4.166666666666667</v>
      </c>
    </row>
    <row r="32" spans="1:15" x14ac:dyDescent="0.2">
      <c r="I32" s="4">
        <v>2078822</v>
      </c>
      <c r="J32">
        <v>0.5</v>
      </c>
      <c r="K32">
        <v>0.7</v>
      </c>
      <c r="L32">
        <v>5.5</v>
      </c>
      <c r="M32">
        <v>5.875</v>
      </c>
      <c r="N32">
        <v>5</v>
      </c>
      <c r="O32">
        <v>4.833333333333333</v>
      </c>
    </row>
    <row r="33" spans="1:15" x14ac:dyDescent="0.2">
      <c r="I33" s="4">
        <v>2082318</v>
      </c>
      <c r="J33">
        <v>0.9</v>
      </c>
      <c r="K33">
        <v>0.7</v>
      </c>
      <c r="L33">
        <v>4</v>
      </c>
      <c r="M33">
        <v>4.5</v>
      </c>
      <c r="N33">
        <v>4.166666666666667</v>
      </c>
      <c r="O33">
        <v>5</v>
      </c>
    </row>
    <row r="34" spans="1:15" x14ac:dyDescent="0.2">
      <c r="I34" s="4">
        <v>2087468</v>
      </c>
      <c r="J34">
        <v>0.3</v>
      </c>
      <c r="K34">
        <v>0.3</v>
      </c>
      <c r="L34">
        <v>3.625</v>
      </c>
      <c r="M34">
        <v>3.25</v>
      </c>
      <c r="N34">
        <v>3.6666666666666665</v>
      </c>
      <c r="O34">
        <v>4.166666666666667</v>
      </c>
    </row>
    <row r="35" spans="1:15" x14ac:dyDescent="0.2">
      <c r="I35" s="4">
        <v>2088007</v>
      </c>
      <c r="J35">
        <v>0.7</v>
      </c>
      <c r="K35">
        <v>0.8</v>
      </c>
      <c r="L35">
        <v>4.1428571428571432</v>
      </c>
      <c r="M35">
        <v>4.375</v>
      </c>
      <c r="N35">
        <v>4.333333333333333</v>
      </c>
      <c r="O35">
        <v>4</v>
      </c>
    </row>
    <row r="36" spans="1:15" x14ac:dyDescent="0.2">
      <c r="I36" s="4">
        <v>2088460</v>
      </c>
      <c r="J36">
        <v>0.4</v>
      </c>
      <c r="K36">
        <v>0.6</v>
      </c>
      <c r="L36">
        <v>3.7142857142857144</v>
      </c>
      <c r="M36">
        <v>3.625</v>
      </c>
      <c r="N36">
        <v>2.3333333333333335</v>
      </c>
      <c r="O36">
        <v>2.4</v>
      </c>
    </row>
    <row r="37" spans="1:15" x14ac:dyDescent="0.2">
      <c r="I37" s="4">
        <v>2089880</v>
      </c>
      <c r="J37">
        <v>0.6</v>
      </c>
      <c r="K37">
        <v>0.7</v>
      </c>
      <c r="L37">
        <v>5.5</v>
      </c>
      <c r="M37">
        <v>5</v>
      </c>
      <c r="N37">
        <v>4.666666666666667</v>
      </c>
      <c r="O37">
        <v>4.333333333333333</v>
      </c>
    </row>
    <row r="38" spans="1:15" x14ac:dyDescent="0.2">
      <c r="A38" s="3" t="s">
        <v>16</v>
      </c>
      <c r="B38" t="s">
        <v>90</v>
      </c>
      <c r="C38" t="s">
        <v>91</v>
      </c>
      <c r="D38" t="s">
        <v>92</v>
      </c>
      <c r="I38" s="4">
        <v>2092209</v>
      </c>
      <c r="J38">
        <v>0.9</v>
      </c>
      <c r="K38">
        <v>0.7</v>
      </c>
      <c r="L38">
        <v>5.125</v>
      </c>
      <c r="M38">
        <v>5</v>
      </c>
      <c r="N38">
        <v>4.333333333333333</v>
      </c>
      <c r="O38">
        <v>3.8333333333333335</v>
      </c>
    </row>
    <row r="39" spans="1:15" x14ac:dyDescent="0.2">
      <c r="A39" s="4">
        <v>2017</v>
      </c>
      <c r="B39" s="9">
        <v>0.59313725490196101</v>
      </c>
      <c r="C39" s="5">
        <v>4.8126750700280114</v>
      </c>
      <c r="D39" s="5">
        <v>4.0880718954248358</v>
      </c>
      <c r="I39" s="4">
        <v>2096957</v>
      </c>
      <c r="J39">
        <v>0.7</v>
      </c>
      <c r="K39">
        <v>0.7</v>
      </c>
      <c r="L39">
        <v>3.1428571428571428</v>
      </c>
      <c r="M39">
        <v>2.75</v>
      </c>
      <c r="N39">
        <v>3.5</v>
      </c>
      <c r="O39">
        <v>3.3333333333333335</v>
      </c>
    </row>
    <row r="40" spans="1:15" x14ac:dyDescent="0.2">
      <c r="A40" s="4">
        <v>2018</v>
      </c>
      <c r="B40" s="9">
        <v>0.62033898305084745</v>
      </c>
      <c r="C40" s="5">
        <v>4.4250907990314765</v>
      </c>
      <c r="D40" s="5">
        <v>4.0731638418079088</v>
      </c>
      <c r="I40" s="4">
        <v>2098101</v>
      </c>
      <c r="J40">
        <v>0.5</v>
      </c>
      <c r="K40">
        <v>0.6</v>
      </c>
      <c r="L40">
        <v>3.75</v>
      </c>
      <c r="M40">
        <v>3.25</v>
      </c>
      <c r="N40">
        <v>4.333333333333333</v>
      </c>
      <c r="O40">
        <v>2.8333333333333335</v>
      </c>
    </row>
    <row r="41" spans="1:15" x14ac:dyDescent="0.2">
      <c r="A41" s="4">
        <v>2019</v>
      </c>
      <c r="B41" s="9">
        <v>0.60714285714285732</v>
      </c>
      <c r="C41" s="5">
        <v>4.4052933673469381</v>
      </c>
      <c r="D41" s="5">
        <v>4.0747023809523801</v>
      </c>
      <c r="I41" s="4">
        <v>2100087</v>
      </c>
      <c r="J41">
        <v>0.5</v>
      </c>
      <c r="K41">
        <v>0.7</v>
      </c>
      <c r="L41">
        <v>4</v>
      </c>
      <c r="M41">
        <v>4.375</v>
      </c>
      <c r="N41">
        <v>3.8333333333333335</v>
      </c>
      <c r="O41">
        <v>4.166666666666667</v>
      </c>
    </row>
    <row r="42" spans="1:15" x14ac:dyDescent="0.2">
      <c r="A42" s="4" t="s">
        <v>61</v>
      </c>
      <c r="B42" s="9">
        <v>0.60753012048192789</v>
      </c>
      <c r="C42" s="5">
        <v>4.5374892426850275</v>
      </c>
      <c r="D42" s="5">
        <v>4.078263052208837</v>
      </c>
      <c r="I42" s="4">
        <v>2100156</v>
      </c>
      <c r="J42">
        <v>0.7</v>
      </c>
      <c r="K42">
        <v>0.8</v>
      </c>
      <c r="L42">
        <v>4.25</v>
      </c>
      <c r="M42">
        <v>5.125</v>
      </c>
      <c r="N42">
        <v>4.5</v>
      </c>
      <c r="O42">
        <v>5</v>
      </c>
    </row>
    <row r="43" spans="1:15" x14ac:dyDescent="0.2">
      <c r="I43" s="4">
        <v>2113198</v>
      </c>
      <c r="J43">
        <v>0.6</v>
      </c>
      <c r="K43">
        <v>0.4</v>
      </c>
      <c r="L43">
        <v>4</v>
      </c>
      <c r="M43">
        <v>4</v>
      </c>
      <c r="N43">
        <v>3.2</v>
      </c>
      <c r="O43">
        <v>4</v>
      </c>
    </row>
    <row r="44" spans="1:15" x14ac:dyDescent="0.2">
      <c r="I44" s="4">
        <v>2113655</v>
      </c>
      <c r="J44">
        <v>0.7</v>
      </c>
      <c r="K44">
        <v>0.7</v>
      </c>
      <c r="L44">
        <v>4.75</v>
      </c>
      <c r="M44">
        <v>5.5</v>
      </c>
      <c r="N44">
        <v>4.833333333333333</v>
      </c>
      <c r="O44">
        <v>5</v>
      </c>
    </row>
    <row r="45" spans="1:15" x14ac:dyDescent="0.2">
      <c r="I45" s="4">
        <v>2114465</v>
      </c>
      <c r="J45">
        <v>0.3</v>
      </c>
      <c r="K45">
        <v>0.3</v>
      </c>
      <c r="L45">
        <v>3</v>
      </c>
      <c r="M45">
        <v>2.125</v>
      </c>
      <c r="N45">
        <v>3.1666666666666665</v>
      </c>
      <c r="O45">
        <v>1.6666666666666667</v>
      </c>
    </row>
    <row r="46" spans="1:15" x14ac:dyDescent="0.2">
      <c r="I46" s="4">
        <v>2118606</v>
      </c>
      <c r="J46">
        <v>0.1</v>
      </c>
      <c r="K46">
        <v>0.4</v>
      </c>
      <c r="L46">
        <v>4.375</v>
      </c>
      <c r="M46">
        <v>5</v>
      </c>
      <c r="N46">
        <v>3.5</v>
      </c>
      <c r="O46">
        <v>4</v>
      </c>
    </row>
    <row r="47" spans="1:15" x14ac:dyDescent="0.2">
      <c r="I47" s="4">
        <v>2120207</v>
      </c>
      <c r="J47">
        <v>0.6</v>
      </c>
      <c r="K47">
        <v>0.7</v>
      </c>
      <c r="L47">
        <v>5</v>
      </c>
      <c r="M47">
        <v>4.25</v>
      </c>
      <c r="N47">
        <v>4.666666666666667</v>
      </c>
      <c r="O47">
        <v>3.8333333333333335</v>
      </c>
    </row>
    <row r="48" spans="1:15" x14ac:dyDescent="0.2">
      <c r="B48" s="9" t="s">
        <v>29</v>
      </c>
      <c r="C48" s="5" t="s">
        <v>107</v>
      </c>
      <c r="D48" s="5" t="s">
        <v>70</v>
      </c>
      <c r="I48" s="4">
        <v>2124674</v>
      </c>
      <c r="J48">
        <v>0.5</v>
      </c>
      <c r="K48">
        <v>0.4</v>
      </c>
      <c r="L48">
        <v>4</v>
      </c>
      <c r="M48">
        <v>4.5714285714285712</v>
      </c>
      <c r="N48">
        <v>3.6666666666666665</v>
      </c>
      <c r="O48">
        <v>3.5</v>
      </c>
    </row>
    <row r="49" spans="1:15" x14ac:dyDescent="0.2">
      <c r="A49" t="s">
        <v>22</v>
      </c>
      <c r="B49" s="9">
        <f>B6</f>
        <v>0.57319277108433753</v>
      </c>
      <c r="C49" s="5">
        <f>D6</f>
        <v>4.1096528973034987</v>
      </c>
      <c r="D49" s="5">
        <f>F6</f>
        <v>3.9649598393574323</v>
      </c>
      <c r="I49" s="4">
        <v>2125146</v>
      </c>
      <c r="J49">
        <v>0.7</v>
      </c>
      <c r="K49">
        <v>0.6</v>
      </c>
      <c r="L49">
        <v>4.625</v>
      </c>
      <c r="M49">
        <v>5.25</v>
      </c>
      <c r="N49">
        <v>3.3333333333333335</v>
      </c>
      <c r="O49">
        <v>4.166666666666667</v>
      </c>
    </row>
    <row r="50" spans="1:15" x14ac:dyDescent="0.2">
      <c r="A50" t="s">
        <v>23</v>
      </c>
      <c r="B50" s="9">
        <f>C6</f>
        <v>0.60753012048192767</v>
      </c>
      <c r="C50" s="5">
        <f>E6</f>
        <v>4.5374892426850257</v>
      </c>
      <c r="D50" s="5">
        <f>G6</f>
        <v>4.078263052208837</v>
      </c>
      <c r="I50" s="4">
        <v>2139013</v>
      </c>
      <c r="J50">
        <v>0.4</v>
      </c>
      <c r="K50">
        <v>0.3</v>
      </c>
      <c r="L50">
        <v>3.5714285714285716</v>
      </c>
      <c r="M50">
        <v>4.125</v>
      </c>
      <c r="N50">
        <v>4.666666666666667</v>
      </c>
      <c r="O50">
        <v>5</v>
      </c>
    </row>
    <row r="51" spans="1:15" x14ac:dyDescent="0.2">
      <c r="A51" t="s">
        <v>108</v>
      </c>
      <c r="B51" s="9">
        <f>B50-B49</f>
        <v>3.4337349397590144E-2</v>
      </c>
      <c r="C51" s="9">
        <f t="shared" ref="C51:D51" si="5">C50-C49</f>
        <v>0.42783634538152704</v>
      </c>
      <c r="D51" s="9">
        <f t="shared" si="5"/>
        <v>0.11330321285140466</v>
      </c>
      <c r="I51" s="4">
        <v>2145432</v>
      </c>
      <c r="J51">
        <v>0.6</v>
      </c>
      <c r="K51">
        <v>0.8</v>
      </c>
      <c r="L51">
        <v>5.2857142857142856</v>
      </c>
      <c r="M51">
        <v>5.125</v>
      </c>
      <c r="N51">
        <v>3.5</v>
      </c>
      <c r="O51">
        <v>4.666666666666667</v>
      </c>
    </row>
    <row r="52" spans="1:15" x14ac:dyDescent="0.2">
      <c r="I52" s="4">
        <v>2149898</v>
      </c>
      <c r="J52">
        <v>0.7</v>
      </c>
      <c r="K52">
        <v>0.9</v>
      </c>
      <c r="L52">
        <v>3.875</v>
      </c>
      <c r="M52">
        <v>4.875</v>
      </c>
      <c r="N52">
        <v>3.8333333333333335</v>
      </c>
      <c r="O52">
        <v>4.333333333333333</v>
      </c>
    </row>
    <row r="53" spans="1:15" x14ac:dyDescent="0.2">
      <c r="I53" s="4">
        <v>2150069</v>
      </c>
      <c r="J53">
        <v>0.5</v>
      </c>
      <c r="K53">
        <v>0.4</v>
      </c>
      <c r="L53">
        <v>4.166666666666667</v>
      </c>
      <c r="M53">
        <v>4.875</v>
      </c>
      <c r="N53">
        <v>4.5</v>
      </c>
      <c r="O53">
        <v>4.8</v>
      </c>
    </row>
    <row r="54" spans="1:15" x14ac:dyDescent="0.2">
      <c r="I54" s="4">
        <v>2151898</v>
      </c>
      <c r="J54">
        <v>0.7</v>
      </c>
      <c r="K54">
        <v>0.7</v>
      </c>
      <c r="L54">
        <v>5.25</v>
      </c>
      <c r="M54">
        <v>5.625</v>
      </c>
      <c r="N54">
        <v>4.666666666666667</v>
      </c>
      <c r="O54">
        <v>4.666666666666667</v>
      </c>
    </row>
    <row r="55" spans="1:15" x14ac:dyDescent="0.2">
      <c r="I55" s="4">
        <v>2153546</v>
      </c>
      <c r="J55">
        <v>0.5</v>
      </c>
      <c r="K55">
        <v>0.5</v>
      </c>
      <c r="L55">
        <v>2.75</v>
      </c>
      <c r="M55">
        <v>3.875</v>
      </c>
      <c r="N55">
        <v>2.1666666666666665</v>
      </c>
      <c r="O55">
        <v>3</v>
      </c>
    </row>
    <row r="56" spans="1:15" x14ac:dyDescent="0.2">
      <c r="I56" s="4">
        <v>2160957</v>
      </c>
      <c r="J56">
        <v>0.5</v>
      </c>
      <c r="K56">
        <v>0.2</v>
      </c>
      <c r="L56">
        <v>2.625</v>
      </c>
      <c r="M56">
        <v>3.125</v>
      </c>
      <c r="N56">
        <v>3.6666666666666665</v>
      </c>
      <c r="O56">
        <v>2.8333333333333335</v>
      </c>
    </row>
    <row r="57" spans="1:15" x14ac:dyDescent="0.2">
      <c r="I57" s="4">
        <v>2166170</v>
      </c>
      <c r="J57">
        <v>0.3</v>
      </c>
      <c r="K57">
        <v>0.6</v>
      </c>
      <c r="L57">
        <v>3.4285714285714284</v>
      </c>
      <c r="M57">
        <v>3.5714285714285716</v>
      </c>
      <c r="N57">
        <v>3.1666666666666665</v>
      </c>
      <c r="O57">
        <v>3.1666666666666665</v>
      </c>
    </row>
    <row r="58" spans="1:15" x14ac:dyDescent="0.2">
      <c r="I58" s="4">
        <v>2176532</v>
      </c>
      <c r="J58">
        <v>0.5</v>
      </c>
      <c r="K58">
        <v>0.6</v>
      </c>
      <c r="L58">
        <v>5.375</v>
      </c>
      <c r="M58">
        <v>5.875</v>
      </c>
      <c r="N58">
        <v>4.333333333333333</v>
      </c>
      <c r="O58">
        <v>4.333333333333333</v>
      </c>
    </row>
    <row r="59" spans="1:15" x14ac:dyDescent="0.2">
      <c r="I59" s="4">
        <v>2179343</v>
      </c>
      <c r="J59">
        <v>0.7</v>
      </c>
      <c r="K59">
        <v>0.7</v>
      </c>
      <c r="L59">
        <v>5</v>
      </c>
      <c r="M59">
        <v>5.125</v>
      </c>
      <c r="N59">
        <v>5</v>
      </c>
      <c r="O59">
        <v>4.666666666666667</v>
      </c>
    </row>
    <row r="60" spans="1:15" x14ac:dyDescent="0.2">
      <c r="I60" s="4">
        <v>2180617</v>
      </c>
      <c r="J60">
        <v>0.5</v>
      </c>
      <c r="K60">
        <v>0.6</v>
      </c>
      <c r="L60">
        <v>5.875</v>
      </c>
      <c r="M60">
        <v>5.875</v>
      </c>
      <c r="N60">
        <v>4.333333333333333</v>
      </c>
      <c r="O60">
        <v>4.333333333333333</v>
      </c>
    </row>
    <row r="61" spans="1:15" x14ac:dyDescent="0.2">
      <c r="I61" s="4">
        <v>2181453</v>
      </c>
      <c r="J61">
        <v>0.8</v>
      </c>
      <c r="K61">
        <v>0.7</v>
      </c>
      <c r="L61">
        <v>3</v>
      </c>
      <c r="M61">
        <v>3.375</v>
      </c>
      <c r="N61">
        <v>3.1666666666666665</v>
      </c>
      <c r="O61">
        <v>3.6666666666666665</v>
      </c>
    </row>
    <row r="62" spans="1:15" x14ac:dyDescent="0.2">
      <c r="I62" s="4">
        <v>2181624</v>
      </c>
      <c r="J62">
        <v>0.6</v>
      </c>
      <c r="K62">
        <v>0.6</v>
      </c>
      <c r="L62">
        <v>3.75</v>
      </c>
      <c r="M62">
        <v>3.625</v>
      </c>
      <c r="N62">
        <v>3.8333333333333335</v>
      </c>
      <c r="O62">
        <v>3.5</v>
      </c>
    </row>
    <row r="63" spans="1:15" x14ac:dyDescent="0.2">
      <c r="I63" s="4">
        <v>2181768</v>
      </c>
      <c r="J63">
        <v>0.6</v>
      </c>
      <c r="K63">
        <v>0.3</v>
      </c>
      <c r="L63">
        <v>3.125</v>
      </c>
      <c r="M63">
        <v>2.875</v>
      </c>
      <c r="N63">
        <v>3.6666666666666665</v>
      </c>
      <c r="O63">
        <v>3.5</v>
      </c>
    </row>
    <row r="64" spans="1:15" x14ac:dyDescent="0.2">
      <c r="I64" s="4">
        <v>2186771</v>
      </c>
      <c r="J64">
        <v>0.3</v>
      </c>
      <c r="K64">
        <v>0.2</v>
      </c>
      <c r="L64">
        <v>3.375</v>
      </c>
      <c r="M64">
        <v>5.5</v>
      </c>
      <c r="N64">
        <v>2.5</v>
      </c>
      <c r="O64">
        <v>4.333333333333333</v>
      </c>
    </row>
    <row r="65" spans="9:15" x14ac:dyDescent="0.2">
      <c r="I65" s="4">
        <v>2190572</v>
      </c>
      <c r="J65">
        <v>0.6</v>
      </c>
      <c r="K65">
        <v>0.5</v>
      </c>
      <c r="L65">
        <v>3.5714285714285716</v>
      </c>
      <c r="M65">
        <v>5.4285714285714288</v>
      </c>
      <c r="N65">
        <v>5</v>
      </c>
      <c r="O65">
        <v>5</v>
      </c>
    </row>
    <row r="66" spans="9:15" x14ac:dyDescent="0.2">
      <c r="I66" s="4">
        <v>2194028</v>
      </c>
      <c r="J66">
        <v>0.4</v>
      </c>
      <c r="K66">
        <v>0.5</v>
      </c>
      <c r="L66">
        <v>2</v>
      </c>
      <c r="M66">
        <v>3.375</v>
      </c>
      <c r="N66">
        <v>2.8333333333333335</v>
      </c>
      <c r="O66">
        <v>3</v>
      </c>
    </row>
    <row r="67" spans="9:15" x14ac:dyDescent="0.2">
      <c r="I67" s="4">
        <v>2195022</v>
      </c>
      <c r="J67">
        <v>0.6</v>
      </c>
      <c r="K67">
        <v>0.7</v>
      </c>
      <c r="L67">
        <v>4.375</v>
      </c>
      <c r="M67">
        <v>5.125</v>
      </c>
      <c r="N67">
        <v>4</v>
      </c>
      <c r="O67">
        <v>5</v>
      </c>
    </row>
    <row r="68" spans="9:15" x14ac:dyDescent="0.2">
      <c r="I68" s="4">
        <v>2196068</v>
      </c>
      <c r="J68">
        <v>0.6</v>
      </c>
      <c r="K68">
        <v>0.4</v>
      </c>
      <c r="L68">
        <v>4.5</v>
      </c>
      <c r="M68">
        <v>4.625</v>
      </c>
      <c r="N68">
        <v>3</v>
      </c>
      <c r="O68">
        <v>3.3333333333333335</v>
      </c>
    </row>
    <row r="69" spans="9:15" x14ac:dyDescent="0.2">
      <c r="I69" s="4">
        <v>2197904</v>
      </c>
      <c r="J69">
        <v>0.5</v>
      </c>
      <c r="K69">
        <v>0.5</v>
      </c>
      <c r="L69">
        <v>5.25</v>
      </c>
      <c r="M69">
        <v>5.5</v>
      </c>
      <c r="N69">
        <v>4.833333333333333</v>
      </c>
      <c r="O69">
        <v>4.5</v>
      </c>
    </row>
    <row r="70" spans="9:15" x14ac:dyDescent="0.2">
      <c r="I70" s="4">
        <v>2197930</v>
      </c>
      <c r="J70">
        <v>0.4</v>
      </c>
      <c r="K70">
        <v>0.2</v>
      </c>
      <c r="L70">
        <v>3.875</v>
      </c>
      <c r="M70">
        <v>4.25</v>
      </c>
      <c r="N70">
        <v>3.3333333333333335</v>
      </c>
      <c r="O70">
        <v>3.1666666666666665</v>
      </c>
    </row>
    <row r="71" spans="9:15" x14ac:dyDescent="0.2">
      <c r="I71" s="4">
        <v>2199960</v>
      </c>
      <c r="J71">
        <v>0.4</v>
      </c>
      <c r="K71">
        <v>0.4</v>
      </c>
      <c r="L71">
        <v>5</v>
      </c>
      <c r="M71">
        <v>5.5</v>
      </c>
      <c r="N71">
        <v>3.6666666666666665</v>
      </c>
      <c r="O71">
        <v>4.833333333333333</v>
      </c>
    </row>
    <row r="72" spans="9:15" x14ac:dyDescent="0.2">
      <c r="I72" s="4">
        <v>2207032</v>
      </c>
      <c r="J72">
        <v>0.5</v>
      </c>
      <c r="K72">
        <v>0.4</v>
      </c>
      <c r="L72">
        <v>3.75</v>
      </c>
      <c r="M72">
        <v>3.875</v>
      </c>
      <c r="N72">
        <v>1.8333333333333333</v>
      </c>
      <c r="O72">
        <v>2.8333333333333335</v>
      </c>
    </row>
    <row r="73" spans="9:15" x14ac:dyDescent="0.2">
      <c r="I73" s="4">
        <v>2212466</v>
      </c>
      <c r="J73">
        <v>0.6</v>
      </c>
      <c r="K73">
        <v>0.6</v>
      </c>
      <c r="L73">
        <v>3.875</v>
      </c>
      <c r="M73">
        <v>3.875</v>
      </c>
      <c r="N73">
        <v>4.166666666666667</v>
      </c>
      <c r="O73">
        <v>4.333333333333333</v>
      </c>
    </row>
    <row r="74" spans="9:15" x14ac:dyDescent="0.2">
      <c r="I74" s="4">
        <v>2215868</v>
      </c>
      <c r="J74">
        <v>0.5</v>
      </c>
      <c r="K74">
        <v>0.5</v>
      </c>
      <c r="L74">
        <v>4.25</v>
      </c>
      <c r="M74">
        <v>3.875</v>
      </c>
      <c r="N74">
        <v>4.166666666666667</v>
      </c>
      <c r="O74">
        <v>4.833333333333333</v>
      </c>
    </row>
    <row r="75" spans="9:15" x14ac:dyDescent="0.2">
      <c r="I75" s="4">
        <v>2220854</v>
      </c>
      <c r="J75">
        <v>0.9</v>
      </c>
      <c r="K75">
        <v>0.8</v>
      </c>
      <c r="L75">
        <v>4.375</v>
      </c>
      <c r="M75">
        <v>4.5</v>
      </c>
      <c r="N75">
        <v>4.666666666666667</v>
      </c>
      <c r="O75">
        <v>4.5</v>
      </c>
    </row>
    <row r="76" spans="9:15" x14ac:dyDescent="0.2">
      <c r="I76" s="4">
        <v>2220926</v>
      </c>
      <c r="J76">
        <v>0.6</v>
      </c>
      <c r="K76">
        <v>0.5</v>
      </c>
      <c r="L76">
        <v>4.2857142857142856</v>
      </c>
      <c r="M76">
        <v>5.375</v>
      </c>
      <c r="N76">
        <v>4.833333333333333</v>
      </c>
      <c r="O76">
        <v>5</v>
      </c>
    </row>
    <row r="77" spans="9:15" x14ac:dyDescent="0.2">
      <c r="I77" s="4">
        <v>2224539</v>
      </c>
      <c r="J77">
        <v>0.8</v>
      </c>
      <c r="K77">
        <v>0.7</v>
      </c>
      <c r="L77">
        <v>4.375</v>
      </c>
      <c r="M77">
        <v>5</v>
      </c>
      <c r="N77">
        <v>3.8333333333333335</v>
      </c>
      <c r="O77">
        <v>5</v>
      </c>
    </row>
    <row r="78" spans="9:15" x14ac:dyDescent="0.2">
      <c r="I78" s="4">
        <v>2224719</v>
      </c>
      <c r="J78">
        <v>0.7</v>
      </c>
      <c r="K78">
        <v>0.7</v>
      </c>
      <c r="L78">
        <v>4.625</v>
      </c>
      <c r="M78">
        <v>5</v>
      </c>
      <c r="N78">
        <v>4.333333333333333</v>
      </c>
      <c r="O78">
        <v>4.833333333333333</v>
      </c>
    </row>
    <row r="79" spans="9:15" x14ac:dyDescent="0.2">
      <c r="I79" s="4">
        <v>2227782</v>
      </c>
      <c r="J79">
        <v>0.3</v>
      </c>
      <c r="K79">
        <v>0.3</v>
      </c>
      <c r="L79">
        <v>4.5</v>
      </c>
      <c r="M79">
        <v>5.4285714285714288</v>
      </c>
      <c r="N79">
        <v>3.3333333333333335</v>
      </c>
      <c r="O79">
        <v>4.333333333333333</v>
      </c>
    </row>
    <row r="80" spans="9:15" x14ac:dyDescent="0.2">
      <c r="I80" s="4">
        <v>2234248</v>
      </c>
      <c r="J80">
        <v>0.6</v>
      </c>
      <c r="K80">
        <v>0.7</v>
      </c>
      <c r="L80">
        <v>4.5</v>
      </c>
      <c r="M80">
        <v>5</v>
      </c>
      <c r="N80">
        <v>4.166666666666667</v>
      </c>
      <c r="O80">
        <v>5</v>
      </c>
    </row>
    <row r="81" spans="9:15" x14ac:dyDescent="0.2">
      <c r="I81" s="4">
        <v>2234316</v>
      </c>
      <c r="J81">
        <v>0.8</v>
      </c>
      <c r="K81">
        <v>0.9</v>
      </c>
      <c r="L81">
        <v>4.8571428571428568</v>
      </c>
      <c r="M81">
        <v>4.875</v>
      </c>
      <c r="N81">
        <v>5</v>
      </c>
      <c r="O81">
        <v>4.833333333333333</v>
      </c>
    </row>
    <row r="82" spans="9:15" x14ac:dyDescent="0.2">
      <c r="I82" s="4">
        <v>2240957</v>
      </c>
      <c r="J82">
        <v>0.7</v>
      </c>
      <c r="K82">
        <v>0.7</v>
      </c>
      <c r="L82">
        <v>4.375</v>
      </c>
      <c r="M82">
        <v>4.375</v>
      </c>
      <c r="N82">
        <v>4.5</v>
      </c>
      <c r="O82">
        <v>4.666666666666667</v>
      </c>
    </row>
    <row r="83" spans="9:15" x14ac:dyDescent="0.2">
      <c r="I83" s="4">
        <v>2246659</v>
      </c>
      <c r="J83">
        <v>0.6</v>
      </c>
      <c r="K83">
        <v>0.7</v>
      </c>
      <c r="L83">
        <v>3.8571428571428572</v>
      </c>
      <c r="M83">
        <v>5.25</v>
      </c>
      <c r="N83">
        <v>3.3333333333333335</v>
      </c>
      <c r="O83">
        <v>2.8333333333333335</v>
      </c>
    </row>
    <row r="84" spans="9:15" x14ac:dyDescent="0.2">
      <c r="I84" s="4">
        <v>2248890</v>
      </c>
      <c r="J84">
        <v>0.4</v>
      </c>
      <c r="K84">
        <v>0.5</v>
      </c>
      <c r="L84">
        <v>5.1428571428571432</v>
      </c>
      <c r="M84">
        <v>5.5</v>
      </c>
      <c r="N84">
        <v>4.5</v>
      </c>
      <c r="O84">
        <v>4.5</v>
      </c>
    </row>
    <row r="85" spans="9:15" x14ac:dyDescent="0.2">
      <c r="I85" s="4">
        <v>2251281</v>
      </c>
      <c r="J85">
        <v>0.6</v>
      </c>
      <c r="K85">
        <v>0.3</v>
      </c>
      <c r="L85">
        <v>4</v>
      </c>
      <c r="M85">
        <v>4.5</v>
      </c>
      <c r="N85">
        <v>4.666666666666667</v>
      </c>
      <c r="O85">
        <v>4.833333333333333</v>
      </c>
    </row>
    <row r="86" spans="9:15" x14ac:dyDescent="0.2">
      <c r="I86" s="4">
        <v>2252960</v>
      </c>
      <c r="J86">
        <v>0.9</v>
      </c>
      <c r="K86">
        <v>0.8</v>
      </c>
      <c r="L86">
        <v>4.625</v>
      </c>
      <c r="M86">
        <v>5.5</v>
      </c>
      <c r="N86">
        <v>4</v>
      </c>
      <c r="O86">
        <v>1</v>
      </c>
    </row>
    <row r="87" spans="9:15" x14ac:dyDescent="0.2">
      <c r="I87" s="4">
        <v>2254133</v>
      </c>
      <c r="J87">
        <v>1</v>
      </c>
      <c r="K87">
        <v>0.9</v>
      </c>
      <c r="L87">
        <v>5.125</v>
      </c>
      <c r="M87">
        <v>4.25</v>
      </c>
      <c r="N87">
        <v>4.666666666666667</v>
      </c>
      <c r="O87">
        <v>4.333333333333333</v>
      </c>
    </row>
    <row r="88" spans="9:15" x14ac:dyDescent="0.2">
      <c r="I88" s="4">
        <v>2254460</v>
      </c>
      <c r="J88">
        <v>0.7</v>
      </c>
      <c r="K88">
        <v>0.6</v>
      </c>
      <c r="L88">
        <v>4.375</v>
      </c>
      <c r="M88">
        <v>3.875</v>
      </c>
      <c r="N88">
        <v>3.5</v>
      </c>
      <c r="O88">
        <v>3.8333333333333335</v>
      </c>
    </row>
    <row r="89" spans="9:15" x14ac:dyDescent="0.2">
      <c r="I89" s="4">
        <v>2259759</v>
      </c>
      <c r="J89">
        <v>0.4</v>
      </c>
      <c r="K89">
        <v>0.5</v>
      </c>
      <c r="L89">
        <v>4.375</v>
      </c>
      <c r="M89">
        <v>5.375</v>
      </c>
      <c r="N89">
        <v>4.666666666666667</v>
      </c>
      <c r="O89">
        <v>5</v>
      </c>
    </row>
    <row r="90" spans="9:15" x14ac:dyDescent="0.2">
      <c r="I90" s="4">
        <v>2261045</v>
      </c>
      <c r="J90">
        <v>0.7</v>
      </c>
      <c r="K90">
        <v>0.8</v>
      </c>
      <c r="L90">
        <v>3</v>
      </c>
      <c r="M90">
        <v>4</v>
      </c>
      <c r="N90">
        <v>3.6666666666666665</v>
      </c>
      <c r="O90">
        <v>4</v>
      </c>
    </row>
    <row r="91" spans="9:15" x14ac:dyDescent="0.2">
      <c r="I91" s="4">
        <v>2261618</v>
      </c>
      <c r="J91">
        <v>0.3</v>
      </c>
      <c r="K91">
        <v>0.6</v>
      </c>
      <c r="L91">
        <v>4.375</v>
      </c>
      <c r="M91">
        <v>5.625</v>
      </c>
      <c r="N91">
        <v>5</v>
      </c>
      <c r="O91">
        <v>5</v>
      </c>
    </row>
    <row r="92" spans="9:15" x14ac:dyDescent="0.2">
      <c r="I92" s="4">
        <v>2261969</v>
      </c>
      <c r="J92">
        <v>0.7</v>
      </c>
      <c r="K92">
        <v>0.9</v>
      </c>
      <c r="L92">
        <v>3.25</v>
      </c>
      <c r="M92">
        <v>3.5</v>
      </c>
      <c r="N92">
        <v>3.5</v>
      </c>
      <c r="O92">
        <v>4.666666666666667</v>
      </c>
    </row>
    <row r="93" spans="9:15" x14ac:dyDescent="0.2">
      <c r="I93" s="4">
        <v>2263536</v>
      </c>
      <c r="J93">
        <v>0.5</v>
      </c>
      <c r="K93">
        <v>0.8</v>
      </c>
      <c r="L93">
        <v>3</v>
      </c>
      <c r="M93">
        <v>2.1428571428571428</v>
      </c>
      <c r="N93">
        <v>2.8333333333333335</v>
      </c>
      <c r="O93">
        <v>1.5</v>
      </c>
    </row>
    <row r="94" spans="9:15" x14ac:dyDescent="0.2">
      <c r="I94" s="4">
        <v>2264626</v>
      </c>
      <c r="J94">
        <v>0.9</v>
      </c>
      <c r="K94">
        <v>0.9</v>
      </c>
      <c r="L94">
        <v>4.75</v>
      </c>
      <c r="M94">
        <v>5.625</v>
      </c>
      <c r="N94">
        <v>4.333333333333333</v>
      </c>
      <c r="O94">
        <v>4.666666666666667</v>
      </c>
    </row>
    <row r="95" spans="9:15" x14ac:dyDescent="0.2">
      <c r="I95" s="4">
        <v>2268023</v>
      </c>
      <c r="J95">
        <v>0.4</v>
      </c>
      <c r="K95">
        <v>0.7</v>
      </c>
      <c r="L95">
        <v>5</v>
      </c>
      <c r="M95">
        <v>5.25</v>
      </c>
      <c r="N95">
        <v>3.6666666666666665</v>
      </c>
      <c r="O95">
        <v>4</v>
      </c>
    </row>
    <row r="96" spans="9:15" x14ac:dyDescent="0.2">
      <c r="I96" s="4">
        <v>2268368</v>
      </c>
      <c r="J96">
        <v>0.5</v>
      </c>
      <c r="K96">
        <v>0.6</v>
      </c>
      <c r="L96">
        <v>4.375</v>
      </c>
      <c r="M96">
        <v>4.7142857142857144</v>
      </c>
      <c r="N96">
        <v>3.3333333333333335</v>
      </c>
      <c r="O96">
        <v>3.5</v>
      </c>
    </row>
    <row r="97" spans="9:15" x14ac:dyDescent="0.2">
      <c r="I97" s="4">
        <v>2272249</v>
      </c>
      <c r="J97">
        <v>0.8</v>
      </c>
      <c r="K97">
        <v>0.7</v>
      </c>
      <c r="L97">
        <v>4.125</v>
      </c>
      <c r="M97">
        <v>4.25</v>
      </c>
      <c r="N97">
        <v>5</v>
      </c>
      <c r="O97">
        <v>5</v>
      </c>
    </row>
    <row r="98" spans="9:15" x14ac:dyDescent="0.2">
      <c r="I98" s="4">
        <v>2274956</v>
      </c>
      <c r="J98">
        <v>0.5</v>
      </c>
      <c r="K98">
        <v>0.9</v>
      </c>
      <c r="L98">
        <v>4.4285714285714288</v>
      </c>
      <c r="M98">
        <v>4.5</v>
      </c>
      <c r="N98">
        <v>5</v>
      </c>
      <c r="O98">
        <v>4.833333333333333</v>
      </c>
    </row>
    <row r="99" spans="9:15" x14ac:dyDescent="0.2">
      <c r="I99" s="4">
        <v>2276887</v>
      </c>
      <c r="J99">
        <v>0.9</v>
      </c>
      <c r="K99">
        <v>0.8</v>
      </c>
      <c r="L99">
        <v>4.625</v>
      </c>
      <c r="M99">
        <v>4.5</v>
      </c>
      <c r="N99">
        <v>5</v>
      </c>
      <c r="O99">
        <v>3.6666666666666665</v>
      </c>
    </row>
    <row r="100" spans="9:15" x14ac:dyDescent="0.2">
      <c r="I100" s="4">
        <v>2287456</v>
      </c>
      <c r="J100">
        <v>0.5</v>
      </c>
      <c r="K100">
        <v>0.3</v>
      </c>
      <c r="L100">
        <v>4.7142857142857144</v>
      </c>
      <c r="M100">
        <v>5</v>
      </c>
      <c r="N100">
        <v>4.833333333333333</v>
      </c>
      <c r="O100">
        <v>4.666666666666667</v>
      </c>
    </row>
    <row r="101" spans="9:15" x14ac:dyDescent="0.2">
      <c r="I101" s="4">
        <v>2289012</v>
      </c>
      <c r="J101">
        <v>0.3</v>
      </c>
      <c r="K101">
        <v>0.4</v>
      </c>
      <c r="L101">
        <v>3.125</v>
      </c>
      <c r="M101">
        <v>4</v>
      </c>
      <c r="N101">
        <v>4.666666666666667</v>
      </c>
      <c r="O101">
        <v>4.833333333333333</v>
      </c>
    </row>
    <row r="102" spans="9:15" x14ac:dyDescent="0.2">
      <c r="I102" s="4">
        <v>2299878</v>
      </c>
      <c r="J102">
        <v>0.5</v>
      </c>
      <c r="K102">
        <v>0.7</v>
      </c>
      <c r="L102">
        <v>4.125</v>
      </c>
      <c r="M102">
        <v>3.875</v>
      </c>
      <c r="N102">
        <v>4</v>
      </c>
      <c r="O102">
        <v>4.833333333333333</v>
      </c>
    </row>
    <row r="103" spans="9:15" x14ac:dyDescent="0.2">
      <c r="I103" s="4">
        <v>2303607</v>
      </c>
      <c r="J103">
        <v>0.4</v>
      </c>
      <c r="K103">
        <v>0.4</v>
      </c>
      <c r="L103">
        <v>5</v>
      </c>
      <c r="M103">
        <v>4.875</v>
      </c>
      <c r="N103">
        <v>4.5</v>
      </c>
      <c r="O103">
        <v>4.5</v>
      </c>
    </row>
    <row r="104" spans="9:15" x14ac:dyDescent="0.2">
      <c r="I104" s="4">
        <v>2303898</v>
      </c>
      <c r="J104">
        <v>0.8</v>
      </c>
      <c r="K104">
        <v>0.6</v>
      </c>
      <c r="L104">
        <v>3.75</v>
      </c>
      <c r="M104">
        <v>4.8571428571428568</v>
      </c>
      <c r="N104">
        <v>4</v>
      </c>
      <c r="O104">
        <v>4.333333333333333</v>
      </c>
    </row>
    <row r="105" spans="9:15" x14ac:dyDescent="0.2">
      <c r="I105" s="4">
        <v>2304503</v>
      </c>
      <c r="J105">
        <v>0.7</v>
      </c>
      <c r="K105">
        <v>0.6</v>
      </c>
      <c r="L105">
        <v>4.5</v>
      </c>
      <c r="M105">
        <v>4.875</v>
      </c>
      <c r="N105">
        <v>2.6666666666666665</v>
      </c>
      <c r="O105">
        <v>3.5</v>
      </c>
    </row>
    <row r="106" spans="9:15" x14ac:dyDescent="0.2">
      <c r="I106" s="4">
        <v>2311864</v>
      </c>
      <c r="J106">
        <v>0.6</v>
      </c>
      <c r="K106">
        <v>0.7</v>
      </c>
      <c r="L106">
        <v>3.5</v>
      </c>
      <c r="M106">
        <v>3.5</v>
      </c>
      <c r="N106">
        <v>2.8333333333333335</v>
      </c>
      <c r="O106">
        <v>3</v>
      </c>
    </row>
    <row r="107" spans="9:15" x14ac:dyDescent="0.2">
      <c r="I107" s="4">
        <v>2316755</v>
      </c>
      <c r="J107">
        <v>0.5</v>
      </c>
      <c r="K107">
        <v>0.8</v>
      </c>
      <c r="L107">
        <v>4.75</v>
      </c>
      <c r="M107">
        <v>4.875</v>
      </c>
      <c r="N107">
        <v>5</v>
      </c>
      <c r="O107">
        <v>5</v>
      </c>
    </row>
    <row r="108" spans="9:15" x14ac:dyDescent="0.2">
      <c r="I108" s="4">
        <v>2317674</v>
      </c>
      <c r="J108">
        <v>0.7</v>
      </c>
      <c r="K108">
        <v>0.8</v>
      </c>
      <c r="L108">
        <v>4.875</v>
      </c>
      <c r="M108">
        <v>4.875</v>
      </c>
      <c r="N108">
        <v>4.833333333333333</v>
      </c>
      <c r="O108">
        <v>3.6</v>
      </c>
    </row>
    <row r="109" spans="9:15" x14ac:dyDescent="0.2">
      <c r="I109" s="4">
        <v>2322671</v>
      </c>
      <c r="J109">
        <v>0.6</v>
      </c>
      <c r="K109">
        <v>0.7</v>
      </c>
      <c r="L109">
        <v>3.5</v>
      </c>
      <c r="M109">
        <v>4.25</v>
      </c>
      <c r="N109">
        <v>4.666666666666667</v>
      </c>
      <c r="O109">
        <v>4.833333333333333</v>
      </c>
    </row>
    <row r="110" spans="9:15" x14ac:dyDescent="0.2">
      <c r="I110" s="4">
        <v>2323934</v>
      </c>
      <c r="J110">
        <v>0.4</v>
      </c>
      <c r="K110">
        <v>0.6</v>
      </c>
      <c r="L110">
        <v>5</v>
      </c>
      <c r="M110">
        <v>5</v>
      </c>
      <c r="N110">
        <v>4.666666666666667</v>
      </c>
      <c r="O110">
        <v>5</v>
      </c>
    </row>
    <row r="111" spans="9:15" x14ac:dyDescent="0.2">
      <c r="I111" s="4">
        <v>2326001</v>
      </c>
      <c r="J111">
        <v>0.5</v>
      </c>
      <c r="K111">
        <v>0.6</v>
      </c>
      <c r="L111">
        <v>4.25</v>
      </c>
      <c r="M111">
        <v>4.625</v>
      </c>
      <c r="N111">
        <v>4.833333333333333</v>
      </c>
      <c r="O111">
        <v>4</v>
      </c>
    </row>
    <row r="112" spans="9:15" x14ac:dyDescent="0.2">
      <c r="I112" s="4">
        <v>2330920</v>
      </c>
      <c r="J112">
        <v>0.6</v>
      </c>
      <c r="K112">
        <v>0.5</v>
      </c>
      <c r="L112">
        <v>4.125</v>
      </c>
      <c r="M112">
        <v>3.75</v>
      </c>
      <c r="N112">
        <v>4.5</v>
      </c>
      <c r="O112">
        <v>4.666666666666667</v>
      </c>
    </row>
    <row r="113" spans="9:15" x14ac:dyDescent="0.2">
      <c r="I113" s="4">
        <v>2332905</v>
      </c>
      <c r="J113">
        <v>0.5</v>
      </c>
      <c r="K113">
        <v>0.4</v>
      </c>
      <c r="L113">
        <v>3.125</v>
      </c>
      <c r="M113">
        <v>4.625</v>
      </c>
      <c r="N113">
        <v>3</v>
      </c>
      <c r="O113">
        <v>3.3333333333333335</v>
      </c>
    </row>
    <row r="114" spans="9:15" x14ac:dyDescent="0.2">
      <c r="I114" s="4">
        <v>2335598</v>
      </c>
      <c r="J114">
        <v>0.4</v>
      </c>
      <c r="K114">
        <v>0.3</v>
      </c>
      <c r="L114">
        <v>5.375</v>
      </c>
      <c r="M114">
        <v>5.625</v>
      </c>
      <c r="N114">
        <v>4.833333333333333</v>
      </c>
      <c r="O114">
        <v>5</v>
      </c>
    </row>
    <row r="115" spans="9:15" x14ac:dyDescent="0.2">
      <c r="I115" s="4">
        <v>2336159</v>
      </c>
      <c r="J115">
        <v>0.7</v>
      </c>
      <c r="K115">
        <v>0.8</v>
      </c>
      <c r="L115">
        <v>4.625</v>
      </c>
      <c r="M115">
        <v>5.875</v>
      </c>
      <c r="N115">
        <v>5</v>
      </c>
      <c r="O115">
        <v>5</v>
      </c>
    </row>
    <row r="116" spans="9:15" x14ac:dyDescent="0.2">
      <c r="I116" s="4">
        <v>2341729</v>
      </c>
      <c r="J116">
        <v>0.7</v>
      </c>
      <c r="K116">
        <v>0.5</v>
      </c>
      <c r="L116">
        <v>3.125</v>
      </c>
      <c r="M116">
        <v>4.75</v>
      </c>
      <c r="N116">
        <v>1.8333333333333333</v>
      </c>
      <c r="O116">
        <v>3.5</v>
      </c>
    </row>
    <row r="117" spans="9:15" x14ac:dyDescent="0.2">
      <c r="I117" s="4">
        <v>2342606</v>
      </c>
      <c r="J117">
        <v>1</v>
      </c>
      <c r="K117">
        <v>0.9</v>
      </c>
      <c r="L117">
        <v>3.375</v>
      </c>
      <c r="M117">
        <v>4.125</v>
      </c>
      <c r="N117">
        <v>4.833333333333333</v>
      </c>
      <c r="O117">
        <v>5</v>
      </c>
    </row>
    <row r="118" spans="9:15" x14ac:dyDescent="0.2">
      <c r="I118" s="4">
        <v>2345097</v>
      </c>
      <c r="J118">
        <v>0.2</v>
      </c>
      <c r="K118">
        <v>0.2</v>
      </c>
      <c r="L118">
        <v>3.125</v>
      </c>
      <c r="M118">
        <v>3.75</v>
      </c>
      <c r="N118">
        <v>2</v>
      </c>
      <c r="O118">
        <v>2.5</v>
      </c>
    </row>
    <row r="119" spans="9:15" x14ac:dyDescent="0.2">
      <c r="I119" s="4">
        <v>2347276</v>
      </c>
      <c r="J119">
        <v>0.5</v>
      </c>
      <c r="K119">
        <v>0.7</v>
      </c>
      <c r="L119">
        <v>4.25</v>
      </c>
      <c r="M119">
        <v>4.8571428571428568</v>
      </c>
      <c r="N119">
        <v>3.5</v>
      </c>
      <c r="O119">
        <v>4</v>
      </c>
    </row>
    <row r="120" spans="9:15" x14ac:dyDescent="0.2">
      <c r="I120" s="4">
        <v>2350217</v>
      </c>
      <c r="J120">
        <v>0.6</v>
      </c>
      <c r="K120">
        <v>0.6</v>
      </c>
      <c r="L120">
        <v>4.7142857142857144</v>
      </c>
      <c r="M120">
        <v>3.875</v>
      </c>
      <c r="N120">
        <v>4.166666666666667</v>
      </c>
      <c r="O120">
        <v>4.5</v>
      </c>
    </row>
    <row r="121" spans="9:15" x14ac:dyDescent="0.2">
      <c r="I121" s="4">
        <v>2352094</v>
      </c>
      <c r="J121">
        <v>0.6</v>
      </c>
      <c r="K121">
        <v>0.3</v>
      </c>
      <c r="L121">
        <v>5</v>
      </c>
      <c r="M121">
        <v>5.25</v>
      </c>
      <c r="N121">
        <v>4.833333333333333</v>
      </c>
      <c r="O121">
        <v>4.833333333333333</v>
      </c>
    </row>
    <row r="122" spans="9:15" x14ac:dyDescent="0.2">
      <c r="I122" s="4">
        <v>2353172</v>
      </c>
      <c r="J122">
        <v>0.4</v>
      </c>
      <c r="K122">
        <v>0.7</v>
      </c>
      <c r="L122">
        <v>5.375</v>
      </c>
      <c r="M122">
        <v>4.875</v>
      </c>
      <c r="N122">
        <v>4.166666666666667</v>
      </c>
      <c r="O122">
        <v>3.8333333333333335</v>
      </c>
    </row>
    <row r="123" spans="9:15" x14ac:dyDescent="0.2">
      <c r="I123" s="4">
        <v>2353252</v>
      </c>
      <c r="J123">
        <v>0.3</v>
      </c>
      <c r="K123">
        <v>0.6</v>
      </c>
      <c r="L123">
        <v>4.75</v>
      </c>
      <c r="M123">
        <v>6</v>
      </c>
      <c r="N123">
        <v>4.5</v>
      </c>
      <c r="O123">
        <v>4.833333333333333</v>
      </c>
    </row>
    <row r="124" spans="9:15" x14ac:dyDescent="0.2">
      <c r="I124" s="4">
        <v>2358663</v>
      </c>
      <c r="J124">
        <v>0.5</v>
      </c>
      <c r="K124">
        <v>0.7</v>
      </c>
      <c r="L124">
        <v>2.75</v>
      </c>
      <c r="M124">
        <v>2.625</v>
      </c>
      <c r="N124">
        <v>3.5</v>
      </c>
      <c r="O124">
        <v>3</v>
      </c>
    </row>
    <row r="125" spans="9:15" x14ac:dyDescent="0.2">
      <c r="I125" s="4">
        <v>2361157</v>
      </c>
      <c r="J125">
        <v>0.5</v>
      </c>
      <c r="K125">
        <v>0.5</v>
      </c>
      <c r="L125">
        <v>5</v>
      </c>
      <c r="M125">
        <v>4.625</v>
      </c>
      <c r="N125">
        <v>4.166666666666667</v>
      </c>
      <c r="O125">
        <v>3.5</v>
      </c>
    </row>
    <row r="126" spans="9:15" x14ac:dyDescent="0.2">
      <c r="I126" s="4">
        <v>2365177</v>
      </c>
      <c r="J126">
        <v>0.5</v>
      </c>
      <c r="K126">
        <v>0.7</v>
      </c>
      <c r="L126">
        <v>3.5</v>
      </c>
      <c r="M126">
        <v>3.25</v>
      </c>
      <c r="N126">
        <v>3.5</v>
      </c>
      <c r="O126">
        <v>3.2</v>
      </c>
    </row>
    <row r="127" spans="9:15" x14ac:dyDescent="0.2">
      <c r="I127" s="4">
        <v>2367502</v>
      </c>
      <c r="J127">
        <v>0.7</v>
      </c>
      <c r="K127">
        <v>0.8</v>
      </c>
      <c r="L127">
        <v>3.8571428571428572</v>
      </c>
      <c r="M127">
        <v>5.625</v>
      </c>
      <c r="N127">
        <v>5</v>
      </c>
      <c r="O127">
        <v>5</v>
      </c>
    </row>
    <row r="128" spans="9:15" x14ac:dyDescent="0.2">
      <c r="I128" s="4">
        <v>2368776</v>
      </c>
      <c r="J128">
        <v>0.5</v>
      </c>
      <c r="K128">
        <v>0.3</v>
      </c>
      <c r="L128">
        <v>3.625</v>
      </c>
      <c r="M128">
        <v>3.875</v>
      </c>
      <c r="N128">
        <v>3.6666666666666665</v>
      </c>
      <c r="O128">
        <v>3.6666666666666665</v>
      </c>
    </row>
    <row r="129" spans="9:15" x14ac:dyDescent="0.2">
      <c r="I129" s="4">
        <v>2371680</v>
      </c>
      <c r="J129">
        <v>0.4</v>
      </c>
      <c r="K129">
        <v>0.5</v>
      </c>
      <c r="L129">
        <v>3.75</v>
      </c>
      <c r="M129">
        <v>4.75</v>
      </c>
      <c r="N129">
        <v>3</v>
      </c>
      <c r="O129">
        <v>2.1666666666666665</v>
      </c>
    </row>
    <row r="130" spans="9:15" x14ac:dyDescent="0.2">
      <c r="I130" s="4">
        <v>2372119</v>
      </c>
      <c r="J130">
        <v>0.2</v>
      </c>
      <c r="K130">
        <v>0.7</v>
      </c>
      <c r="L130">
        <v>4.75</v>
      </c>
      <c r="M130">
        <v>5.125</v>
      </c>
      <c r="N130">
        <v>3.8333333333333335</v>
      </c>
      <c r="O130">
        <v>3</v>
      </c>
    </row>
    <row r="131" spans="9:15" x14ac:dyDescent="0.2">
      <c r="I131" s="4">
        <v>2372134</v>
      </c>
      <c r="J131">
        <v>0.6</v>
      </c>
      <c r="K131">
        <v>0.7</v>
      </c>
      <c r="L131">
        <v>3.75</v>
      </c>
      <c r="M131">
        <v>5.5</v>
      </c>
      <c r="N131">
        <v>4.5</v>
      </c>
      <c r="O131">
        <v>5</v>
      </c>
    </row>
    <row r="132" spans="9:15" x14ac:dyDescent="0.2">
      <c r="I132" s="4">
        <v>2383061</v>
      </c>
      <c r="J132">
        <v>0.3</v>
      </c>
      <c r="K132">
        <v>0.3</v>
      </c>
      <c r="L132">
        <v>3</v>
      </c>
      <c r="M132">
        <v>3.875</v>
      </c>
      <c r="N132">
        <v>3.6666666666666665</v>
      </c>
      <c r="O132">
        <v>3.1666666666666665</v>
      </c>
    </row>
    <row r="133" spans="9:15" x14ac:dyDescent="0.2">
      <c r="I133" s="4">
        <v>2387082</v>
      </c>
      <c r="J133">
        <v>0.5</v>
      </c>
      <c r="K133">
        <v>0.6</v>
      </c>
      <c r="L133">
        <v>3.625</v>
      </c>
      <c r="M133">
        <v>3.375</v>
      </c>
      <c r="N133">
        <v>4.5</v>
      </c>
      <c r="O133">
        <v>4</v>
      </c>
    </row>
    <row r="134" spans="9:15" x14ac:dyDescent="0.2">
      <c r="I134" s="4">
        <v>2387472</v>
      </c>
      <c r="J134">
        <v>0.5</v>
      </c>
      <c r="K134">
        <v>0.7</v>
      </c>
      <c r="L134">
        <v>4.625</v>
      </c>
      <c r="M134">
        <v>4.25</v>
      </c>
      <c r="N134">
        <v>4.333333333333333</v>
      </c>
      <c r="O134">
        <v>3.6666666666666665</v>
      </c>
    </row>
    <row r="135" spans="9:15" x14ac:dyDescent="0.2">
      <c r="I135" s="4">
        <v>2392944</v>
      </c>
      <c r="J135">
        <v>0.7</v>
      </c>
      <c r="K135">
        <v>0.9</v>
      </c>
      <c r="L135">
        <v>3.75</v>
      </c>
      <c r="M135">
        <v>4</v>
      </c>
      <c r="N135">
        <v>3.6666666666666665</v>
      </c>
      <c r="O135">
        <v>4</v>
      </c>
    </row>
    <row r="136" spans="9:15" x14ac:dyDescent="0.2">
      <c r="I136" s="4">
        <v>2396604</v>
      </c>
      <c r="J136">
        <v>0.7</v>
      </c>
      <c r="K136">
        <v>0.7</v>
      </c>
      <c r="L136">
        <v>3.875</v>
      </c>
      <c r="M136">
        <v>3.5</v>
      </c>
      <c r="N136">
        <v>4</v>
      </c>
      <c r="O136">
        <v>3.8333333333333335</v>
      </c>
    </row>
    <row r="137" spans="9:15" x14ac:dyDescent="0.2">
      <c r="I137" s="4">
        <v>2397036</v>
      </c>
      <c r="J137">
        <v>0.2</v>
      </c>
      <c r="K137">
        <v>0.3</v>
      </c>
      <c r="L137">
        <v>4.5</v>
      </c>
      <c r="M137">
        <v>5.75</v>
      </c>
      <c r="N137">
        <v>4.166666666666667</v>
      </c>
      <c r="O137">
        <v>4.5</v>
      </c>
    </row>
    <row r="138" spans="9:15" x14ac:dyDescent="0.2">
      <c r="I138" s="4">
        <v>2397154</v>
      </c>
      <c r="J138">
        <v>0.5</v>
      </c>
      <c r="K138">
        <v>0.6</v>
      </c>
      <c r="L138">
        <v>3.5</v>
      </c>
      <c r="M138">
        <v>4.25</v>
      </c>
      <c r="N138">
        <v>4</v>
      </c>
      <c r="O138">
        <v>4.333333333333333</v>
      </c>
    </row>
    <row r="139" spans="9:15" x14ac:dyDescent="0.2">
      <c r="I139" s="4">
        <v>2401745</v>
      </c>
      <c r="J139">
        <v>0.5</v>
      </c>
      <c r="K139">
        <v>0.3</v>
      </c>
      <c r="L139">
        <v>4</v>
      </c>
      <c r="M139">
        <v>5</v>
      </c>
      <c r="N139">
        <v>3.3333333333333335</v>
      </c>
      <c r="O139">
        <v>3.5</v>
      </c>
    </row>
    <row r="140" spans="9:15" x14ac:dyDescent="0.2">
      <c r="I140" s="4">
        <v>2402160</v>
      </c>
      <c r="J140">
        <v>0.6</v>
      </c>
      <c r="K140">
        <v>0.9</v>
      </c>
      <c r="L140">
        <v>4.625</v>
      </c>
      <c r="M140">
        <v>4.625</v>
      </c>
      <c r="N140">
        <v>5</v>
      </c>
      <c r="O140">
        <v>4.5</v>
      </c>
    </row>
    <row r="141" spans="9:15" x14ac:dyDescent="0.2">
      <c r="I141" s="4">
        <v>2403900</v>
      </c>
      <c r="J141">
        <v>0.8</v>
      </c>
      <c r="K141">
        <v>0.9</v>
      </c>
      <c r="L141">
        <v>4.7142857142857144</v>
      </c>
      <c r="M141">
        <v>4.25</v>
      </c>
      <c r="N141">
        <v>4.833333333333333</v>
      </c>
      <c r="O141">
        <v>3.3333333333333335</v>
      </c>
    </row>
    <row r="142" spans="9:15" x14ac:dyDescent="0.2">
      <c r="I142" s="4">
        <v>2405328</v>
      </c>
      <c r="J142">
        <v>0.8</v>
      </c>
      <c r="K142">
        <v>0.9</v>
      </c>
      <c r="L142">
        <v>3.875</v>
      </c>
      <c r="M142">
        <v>4</v>
      </c>
      <c r="N142">
        <v>3.1666666666666665</v>
      </c>
      <c r="O142">
        <v>3.1666666666666665</v>
      </c>
    </row>
    <row r="143" spans="9:15" x14ac:dyDescent="0.2">
      <c r="I143" s="4">
        <v>2409400</v>
      </c>
      <c r="J143">
        <v>0.3</v>
      </c>
      <c r="K143">
        <v>0.4</v>
      </c>
      <c r="L143">
        <v>3.75</v>
      </c>
      <c r="M143">
        <v>4</v>
      </c>
      <c r="N143">
        <v>3.5</v>
      </c>
      <c r="O143">
        <v>3.6666666666666665</v>
      </c>
    </row>
    <row r="144" spans="9:15" x14ac:dyDescent="0.2">
      <c r="I144" s="4">
        <v>2415363</v>
      </c>
      <c r="J144">
        <v>0.7</v>
      </c>
      <c r="K144">
        <v>0.6</v>
      </c>
      <c r="L144">
        <v>4.25</v>
      </c>
      <c r="M144">
        <v>4</v>
      </c>
      <c r="N144">
        <v>3.1666666666666665</v>
      </c>
      <c r="O144">
        <v>3.1666666666666665</v>
      </c>
    </row>
    <row r="145" spans="9:15" x14ac:dyDescent="0.2">
      <c r="I145" s="4">
        <v>2418726</v>
      </c>
      <c r="J145">
        <v>0.8</v>
      </c>
      <c r="K145">
        <v>0.4</v>
      </c>
      <c r="L145">
        <v>4.8571428571428568</v>
      </c>
      <c r="M145">
        <v>4.25</v>
      </c>
      <c r="N145">
        <v>3.8333333333333335</v>
      </c>
      <c r="O145">
        <v>4.833333333333333</v>
      </c>
    </row>
    <row r="146" spans="9:15" x14ac:dyDescent="0.2">
      <c r="I146" s="4">
        <v>2439846</v>
      </c>
      <c r="J146">
        <v>0.4</v>
      </c>
      <c r="K146">
        <v>0.1</v>
      </c>
      <c r="L146">
        <v>4</v>
      </c>
      <c r="M146">
        <v>5</v>
      </c>
      <c r="N146">
        <v>4.166666666666667</v>
      </c>
      <c r="O146">
        <v>4.333333333333333</v>
      </c>
    </row>
    <row r="147" spans="9:15" x14ac:dyDescent="0.2">
      <c r="I147" s="4">
        <v>2441239</v>
      </c>
      <c r="J147">
        <v>0.3</v>
      </c>
      <c r="K147">
        <v>0.3</v>
      </c>
      <c r="L147">
        <v>3.4285714285714284</v>
      </c>
      <c r="M147">
        <v>4.75</v>
      </c>
      <c r="N147">
        <v>3.5</v>
      </c>
      <c r="O147">
        <v>4.833333333333333</v>
      </c>
    </row>
    <row r="148" spans="9:15" x14ac:dyDescent="0.2">
      <c r="I148" s="4">
        <v>2443013</v>
      </c>
      <c r="J148">
        <v>0.7</v>
      </c>
      <c r="K148">
        <v>0.6</v>
      </c>
      <c r="L148">
        <v>4.7142857142857144</v>
      </c>
      <c r="M148">
        <v>5.25</v>
      </c>
      <c r="N148">
        <v>5</v>
      </c>
      <c r="O148">
        <v>5</v>
      </c>
    </row>
    <row r="149" spans="9:15" x14ac:dyDescent="0.2">
      <c r="I149" s="4">
        <v>2444463</v>
      </c>
      <c r="J149">
        <v>0.5</v>
      </c>
      <c r="K149">
        <v>0.5</v>
      </c>
      <c r="L149">
        <v>4.875</v>
      </c>
      <c r="M149">
        <v>5.375</v>
      </c>
      <c r="N149">
        <v>4.666666666666667</v>
      </c>
      <c r="O149">
        <v>3.75</v>
      </c>
    </row>
    <row r="150" spans="9:15" x14ac:dyDescent="0.2">
      <c r="I150" s="4">
        <v>2450116</v>
      </c>
      <c r="J150">
        <v>0.8</v>
      </c>
      <c r="K150">
        <v>0.9</v>
      </c>
      <c r="L150">
        <v>4.625</v>
      </c>
      <c r="M150">
        <v>4.5</v>
      </c>
      <c r="N150">
        <v>3.8333333333333335</v>
      </c>
      <c r="O150">
        <v>3.8333333333333335</v>
      </c>
    </row>
    <row r="151" spans="9:15" x14ac:dyDescent="0.2">
      <c r="I151" s="4">
        <v>2452697</v>
      </c>
      <c r="J151">
        <v>0.4</v>
      </c>
      <c r="K151">
        <v>0.5</v>
      </c>
      <c r="L151">
        <v>3.5</v>
      </c>
      <c r="M151">
        <v>4.375</v>
      </c>
      <c r="N151">
        <v>4.5</v>
      </c>
      <c r="O151">
        <v>4.5</v>
      </c>
    </row>
    <row r="152" spans="9:15" x14ac:dyDescent="0.2">
      <c r="I152" s="4">
        <v>2469846</v>
      </c>
      <c r="J152">
        <v>0.4</v>
      </c>
      <c r="K152">
        <v>0.6</v>
      </c>
      <c r="L152">
        <v>5.125</v>
      </c>
      <c r="M152">
        <v>5.875</v>
      </c>
      <c r="N152">
        <v>4.333333333333333</v>
      </c>
      <c r="O152">
        <v>4.833333333333333</v>
      </c>
    </row>
    <row r="153" spans="9:15" x14ac:dyDescent="0.2">
      <c r="I153" s="4">
        <v>2470010</v>
      </c>
      <c r="J153">
        <v>0.3</v>
      </c>
      <c r="K153">
        <v>0.5</v>
      </c>
      <c r="L153">
        <v>4.375</v>
      </c>
      <c r="M153">
        <v>4.375</v>
      </c>
      <c r="N153">
        <v>2.8333333333333335</v>
      </c>
      <c r="O153">
        <v>3.3333333333333335</v>
      </c>
    </row>
    <row r="154" spans="9:15" x14ac:dyDescent="0.2">
      <c r="I154" s="4">
        <v>2473656</v>
      </c>
      <c r="J154">
        <v>0.4</v>
      </c>
      <c r="K154">
        <v>0.3</v>
      </c>
      <c r="L154">
        <v>4.625</v>
      </c>
      <c r="M154">
        <v>4.375</v>
      </c>
      <c r="N154">
        <v>4.166666666666667</v>
      </c>
      <c r="O154">
        <v>3.5</v>
      </c>
    </row>
    <row r="155" spans="9:15" x14ac:dyDescent="0.2">
      <c r="I155" s="4">
        <v>2476478</v>
      </c>
      <c r="J155">
        <v>0.8</v>
      </c>
      <c r="K155">
        <v>0.8</v>
      </c>
      <c r="L155">
        <v>5</v>
      </c>
      <c r="M155">
        <v>4.875</v>
      </c>
      <c r="N155">
        <v>3.8333333333333335</v>
      </c>
      <c r="O155">
        <v>3.6666666666666665</v>
      </c>
    </row>
    <row r="156" spans="9:15" x14ac:dyDescent="0.2">
      <c r="I156" s="4">
        <v>2484268</v>
      </c>
      <c r="J156">
        <v>0.3</v>
      </c>
      <c r="K156">
        <v>0.6</v>
      </c>
      <c r="L156">
        <v>3.875</v>
      </c>
      <c r="M156">
        <v>4.875</v>
      </c>
      <c r="N156">
        <v>4.333333333333333</v>
      </c>
      <c r="O156">
        <v>4.666666666666667</v>
      </c>
    </row>
    <row r="157" spans="9:15" x14ac:dyDescent="0.2">
      <c r="I157" s="4">
        <v>2486781</v>
      </c>
      <c r="J157">
        <v>0.8</v>
      </c>
      <c r="K157">
        <v>0.7</v>
      </c>
      <c r="L157">
        <v>5.25</v>
      </c>
      <c r="M157">
        <v>5.125</v>
      </c>
      <c r="N157">
        <v>4.833333333333333</v>
      </c>
      <c r="O157">
        <v>4.833333333333333</v>
      </c>
    </row>
    <row r="158" spans="9:15" x14ac:dyDescent="0.2">
      <c r="I158" s="4">
        <v>2487297</v>
      </c>
      <c r="J158">
        <v>0.5</v>
      </c>
      <c r="K158">
        <v>0.4</v>
      </c>
      <c r="L158">
        <v>4.5</v>
      </c>
      <c r="M158">
        <v>3.5</v>
      </c>
      <c r="N158">
        <v>4.166666666666667</v>
      </c>
      <c r="O158">
        <v>3.3333333333333335</v>
      </c>
    </row>
    <row r="159" spans="9:15" x14ac:dyDescent="0.2">
      <c r="I159" s="4">
        <v>2490768</v>
      </c>
      <c r="J159">
        <v>0.6</v>
      </c>
      <c r="K159">
        <v>0.6</v>
      </c>
      <c r="L159">
        <v>3.4285714285714284</v>
      </c>
      <c r="M159">
        <v>3.375</v>
      </c>
      <c r="N159">
        <v>4.5</v>
      </c>
      <c r="O159">
        <v>5</v>
      </c>
    </row>
    <row r="160" spans="9:15" x14ac:dyDescent="0.2">
      <c r="I160" s="4">
        <v>2492332</v>
      </c>
      <c r="J160">
        <v>0.4</v>
      </c>
      <c r="K160">
        <v>0.1</v>
      </c>
      <c r="L160">
        <v>4.125</v>
      </c>
      <c r="M160">
        <v>5.25</v>
      </c>
      <c r="N160">
        <v>3.8333333333333335</v>
      </c>
      <c r="O160">
        <v>4.166666666666667</v>
      </c>
    </row>
    <row r="161" spans="9:15" x14ac:dyDescent="0.2">
      <c r="I161" s="4">
        <v>2494422</v>
      </c>
      <c r="J161">
        <v>0.8</v>
      </c>
      <c r="K161">
        <v>0.7</v>
      </c>
      <c r="L161">
        <v>4.375</v>
      </c>
      <c r="M161">
        <v>5.125</v>
      </c>
      <c r="N161">
        <v>4</v>
      </c>
      <c r="O161">
        <v>4</v>
      </c>
    </row>
    <row r="162" spans="9:15" x14ac:dyDescent="0.2">
      <c r="I162" s="4">
        <v>2495939</v>
      </c>
      <c r="J162">
        <v>0.4</v>
      </c>
      <c r="K162">
        <v>0.5</v>
      </c>
      <c r="L162">
        <v>4.375</v>
      </c>
      <c r="M162">
        <v>3.875</v>
      </c>
      <c r="N162">
        <v>3.8333333333333335</v>
      </c>
      <c r="O162">
        <v>3.1666666666666665</v>
      </c>
    </row>
    <row r="163" spans="9:15" x14ac:dyDescent="0.2">
      <c r="I163" s="4">
        <v>2497624</v>
      </c>
      <c r="J163">
        <v>0.8</v>
      </c>
      <c r="K163">
        <v>0.9</v>
      </c>
      <c r="L163">
        <v>4.875</v>
      </c>
      <c r="M163">
        <v>5.75</v>
      </c>
      <c r="N163">
        <v>4.333333333333333</v>
      </c>
      <c r="O163">
        <v>4.833333333333333</v>
      </c>
    </row>
    <row r="164" spans="9:15" x14ac:dyDescent="0.2">
      <c r="I164" s="4">
        <v>2502170</v>
      </c>
      <c r="J164">
        <v>0.4</v>
      </c>
      <c r="K164">
        <v>0.3</v>
      </c>
      <c r="L164">
        <v>3.75</v>
      </c>
      <c r="M164">
        <v>4.25</v>
      </c>
      <c r="N164">
        <v>3.5</v>
      </c>
      <c r="O164">
        <v>3.8333333333333335</v>
      </c>
    </row>
    <row r="165" spans="9:15" x14ac:dyDescent="0.2">
      <c r="I165" s="4">
        <v>2507378</v>
      </c>
      <c r="J165">
        <v>0.2</v>
      </c>
      <c r="K165">
        <v>0.4</v>
      </c>
      <c r="L165">
        <v>2.1428571428571428</v>
      </c>
      <c r="M165">
        <v>2.5</v>
      </c>
      <c r="N165">
        <v>2.1666666666666665</v>
      </c>
      <c r="O165">
        <v>3</v>
      </c>
    </row>
    <row r="166" spans="9:15" x14ac:dyDescent="0.2">
      <c r="I166" s="4">
        <v>2513026</v>
      </c>
      <c r="J166">
        <v>0.4</v>
      </c>
      <c r="K166">
        <v>0.8</v>
      </c>
      <c r="L166">
        <v>3.5</v>
      </c>
      <c r="M166">
        <v>4.125</v>
      </c>
      <c r="N166">
        <v>4.833333333333333</v>
      </c>
      <c r="O166">
        <v>4.833333333333333</v>
      </c>
    </row>
    <row r="167" spans="9:15" x14ac:dyDescent="0.2">
      <c r="I167" s="4">
        <v>2514696</v>
      </c>
      <c r="J167">
        <v>0.9</v>
      </c>
      <c r="K167">
        <v>1</v>
      </c>
      <c r="L167">
        <v>5.125</v>
      </c>
      <c r="M167">
        <v>5</v>
      </c>
      <c r="N167">
        <v>4.166666666666667</v>
      </c>
      <c r="O167">
        <v>4.333333333333333</v>
      </c>
    </row>
    <row r="168" spans="9:15" x14ac:dyDescent="0.2">
      <c r="I168" s="4">
        <v>2516922</v>
      </c>
      <c r="J168">
        <v>0.3</v>
      </c>
      <c r="K168">
        <v>0.5</v>
      </c>
      <c r="L168">
        <v>4.5</v>
      </c>
      <c r="M168">
        <v>5.75</v>
      </c>
      <c r="N168">
        <v>4.666666666666667</v>
      </c>
      <c r="O168">
        <v>4.833333333333333</v>
      </c>
    </row>
    <row r="169" spans="9:15" x14ac:dyDescent="0.2">
      <c r="I169" s="4">
        <v>2518756</v>
      </c>
      <c r="J169">
        <v>0.7</v>
      </c>
      <c r="K169">
        <v>0.7</v>
      </c>
      <c r="L169">
        <v>4</v>
      </c>
      <c r="M169">
        <v>4.125</v>
      </c>
      <c r="N169">
        <v>3.8333333333333335</v>
      </c>
      <c r="O169">
        <v>3.8333333333333335</v>
      </c>
    </row>
    <row r="170" spans="9:15" x14ac:dyDescent="0.2">
      <c r="I170" s="4">
        <v>2521245</v>
      </c>
      <c r="J170">
        <v>0.4</v>
      </c>
      <c r="K170">
        <v>0.5</v>
      </c>
      <c r="L170">
        <v>4.875</v>
      </c>
      <c r="M170">
        <v>5</v>
      </c>
      <c r="N170">
        <v>4.5</v>
      </c>
      <c r="O170">
        <v>4.166666666666667</v>
      </c>
    </row>
    <row r="171" spans="9:15" x14ac:dyDescent="0.2">
      <c r="I171" s="4">
        <v>2522571</v>
      </c>
      <c r="J171">
        <v>0.3</v>
      </c>
      <c r="K171">
        <v>0.2</v>
      </c>
      <c r="L171">
        <v>2.875</v>
      </c>
      <c r="M171">
        <v>5.875</v>
      </c>
      <c r="N171">
        <v>3.6666666666666665</v>
      </c>
      <c r="O171">
        <v>3.5</v>
      </c>
    </row>
    <row r="172" spans="9:15" x14ac:dyDescent="0.2">
      <c r="I172" s="4">
        <v>2529395</v>
      </c>
      <c r="J172">
        <v>0.6</v>
      </c>
      <c r="K172">
        <v>0.6</v>
      </c>
      <c r="L172">
        <v>6</v>
      </c>
      <c r="M172">
        <v>4.5</v>
      </c>
      <c r="N172">
        <v>4.833333333333333</v>
      </c>
      <c r="O172">
        <v>4.333333333333333</v>
      </c>
    </row>
    <row r="173" spans="9:15" x14ac:dyDescent="0.2">
      <c r="I173" s="4">
        <v>2532309</v>
      </c>
      <c r="J173">
        <v>0.4</v>
      </c>
      <c r="K173">
        <v>0.7</v>
      </c>
      <c r="L173">
        <v>3.7142857142857144</v>
      </c>
      <c r="M173">
        <v>4.5</v>
      </c>
      <c r="N173">
        <v>4.166666666666667</v>
      </c>
      <c r="O173">
        <v>3.8</v>
      </c>
    </row>
    <row r="174" spans="9:15" x14ac:dyDescent="0.2">
      <c r="I174" s="4">
        <v>2543728</v>
      </c>
      <c r="J174">
        <v>0.5</v>
      </c>
      <c r="K174">
        <v>0.7</v>
      </c>
      <c r="L174">
        <v>4.625</v>
      </c>
      <c r="M174">
        <v>4.875</v>
      </c>
      <c r="N174">
        <v>4.5</v>
      </c>
      <c r="O174">
        <v>5</v>
      </c>
    </row>
    <row r="175" spans="9:15" x14ac:dyDescent="0.2">
      <c r="I175" s="4">
        <v>2556410</v>
      </c>
      <c r="J175">
        <v>0.6</v>
      </c>
      <c r="K175">
        <v>0.8</v>
      </c>
      <c r="L175">
        <v>4</v>
      </c>
      <c r="M175">
        <v>4.375</v>
      </c>
      <c r="N175">
        <v>4.666666666666667</v>
      </c>
      <c r="O175">
        <v>4.5</v>
      </c>
    </row>
    <row r="176" spans="9:15" x14ac:dyDescent="0.2">
      <c r="I176" s="4">
        <v>2558036</v>
      </c>
      <c r="J176">
        <v>0.7</v>
      </c>
      <c r="K176">
        <v>0.6</v>
      </c>
      <c r="L176">
        <v>5.125</v>
      </c>
      <c r="M176">
        <v>5.5</v>
      </c>
      <c r="N176">
        <v>4.666666666666667</v>
      </c>
      <c r="O176">
        <v>4.833333333333333</v>
      </c>
    </row>
    <row r="177" spans="9:15" x14ac:dyDescent="0.2">
      <c r="I177" s="4">
        <v>2559399</v>
      </c>
      <c r="J177">
        <v>0.8</v>
      </c>
      <c r="K177">
        <v>0.9</v>
      </c>
      <c r="L177">
        <v>3.625</v>
      </c>
      <c r="M177">
        <v>4.375</v>
      </c>
      <c r="N177">
        <v>4.833333333333333</v>
      </c>
      <c r="O177">
        <v>4.666666666666667</v>
      </c>
    </row>
    <row r="178" spans="9:15" x14ac:dyDescent="0.2">
      <c r="I178" s="4">
        <v>2563457</v>
      </c>
      <c r="J178">
        <v>0.5</v>
      </c>
      <c r="K178">
        <v>0.7</v>
      </c>
      <c r="L178">
        <v>4.1428571428571432</v>
      </c>
      <c r="M178">
        <v>4.625</v>
      </c>
      <c r="N178">
        <v>3.8333333333333335</v>
      </c>
      <c r="O178">
        <v>4.5</v>
      </c>
    </row>
    <row r="179" spans="9:15" x14ac:dyDescent="0.2">
      <c r="I179" s="4">
        <v>2569611</v>
      </c>
      <c r="J179">
        <v>0.7</v>
      </c>
      <c r="K179">
        <v>0.9</v>
      </c>
      <c r="L179">
        <v>4.75</v>
      </c>
      <c r="M179">
        <v>4.625</v>
      </c>
      <c r="N179">
        <v>4.166666666666667</v>
      </c>
      <c r="O179">
        <v>4.333333333333333</v>
      </c>
    </row>
    <row r="180" spans="9:15" x14ac:dyDescent="0.2">
      <c r="I180" s="4">
        <v>2571912</v>
      </c>
      <c r="J180">
        <v>0.8</v>
      </c>
      <c r="K180">
        <v>0.8</v>
      </c>
      <c r="L180">
        <v>4.25</v>
      </c>
      <c r="M180">
        <v>5.625</v>
      </c>
      <c r="N180">
        <v>4.333333333333333</v>
      </c>
      <c r="O180">
        <v>4.833333333333333</v>
      </c>
    </row>
    <row r="181" spans="9:15" x14ac:dyDescent="0.2">
      <c r="I181" s="4">
        <v>2576770</v>
      </c>
      <c r="J181">
        <v>0.3</v>
      </c>
      <c r="K181">
        <v>0.6</v>
      </c>
      <c r="L181">
        <v>4.4285714285714288</v>
      </c>
      <c r="M181">
        <v>4.75</v>
      </c>
      <c r="N181">
        <v>4.166666666666667</v>
      </c>
      <c r="O181">
        <v>4.666666666666667</v>
      </c>
    </row>
    <row r="182" spans="9:15" x14ac:dyDescent="0.2">
      <c r="I182" s="4">
        <v>2578259</v>
      </c>
      <c r="J182">
        <v>0.7</v>
      </c>
      <c r="K182">
        <v>0.8</v>
      </c>
      <c r="L182">
        <v>4.75</v>
      </c>
      <c r="M182">
        <v>4.625</v>
      </c>
      <c r="N182">
        <v>4.666666666666667</v>
      </c>
      <c r="O182">
        <v>4.333333333333333</v>
      </c>
    </row>
    <row r="183" spans="9:15" x14ac:dyDescent="0.2">
      <c r="I183" s="4">
        <v>2578544</v>
      </c>
      <c r="J183">
        <v>0.7</v>
      </c>
      <c r="K183">
        <v>0.8</v>
      </c>
      <c r="L183">
        <v>3.8571428571428572</v>
      </c>
      <c r="M183">
        <v>5.5</v>
      </c>
      <c r="N183">
        <v>3.5</v>
      </c>
      <c r="O183">
        <v>4.166666666666667</v>
      </c>
    </row>
    <row r="184" spans="9:15" x14ac:dyDescent="0.2">
      <c r="I184" s="4">
        <v>2584024</v>
      </c>
      <c r="J184">
        <v>0.8</v>
      </c>
      <c r="K184">
        <v>0.6</v>
      </c>
      <c r="L184">
        <v>6</v>
      </c>
      <c r="M184">
        <v>4.5</v>
      </c>
      <c r="N184">
        <v>5</v>
      </c>
      <c r="O184">
        <v>3.3333333333333335</v>
      </c>
    </row>
    <row r="185" spans="9:15" x14ac:dyDescent="0.2">
      <c r="I185" s="4">
        <v>2584252</v>
      </c>
      <c r="J185">
        <v>0.9</v>
      </c>
      <c r="K185">
        <v>0.9</v>
      </c>
      <c r="L185">
        <v>4.25</v>
      </c>
      <c r="M185">
        <v>4.25</v>
      </c>
      <c r="N185">
        <v>3.5</v>
      </c>
      <c r="O185">
        <v>3.8333333333333335</v>
      </c>
    </row>
    <row r="186" spans="9:15" x14ac:dyDescent="0.2">
      <c r="I186" s="4">
        <v>2587050</v>
      </c>
      <c r="J186">
        <v>0.7</v>
      </c>
      <c r="K186">
        <v>0.9</v>
      </c>
      <c r="L186">
        <v>4</v>
      </c>
      <c r="M186">
        <v>5</v>
      </c>
      <c r="N186">
        <v>4.833333333333333</v>
      </c>
      <c r="O186">
        <v>4.333333333333333</v>
      </c>
    </row>
    <row r="187" spans="9:15" x14ac:dyDescent="0.2">
      <c r="I187" s="4">
        <v>2587530</v>
      </c>
      <c r="J187">
        <v>0.3</v>
      </c>
      <c r="K187">
        <v>0.3</v>
      </c>
      <c r="L187">
        <v>3.75</v>
      </c>
      <c r="M187">
        <v>3.375</v>
      </c>
      <c r="N187">
        <v>3.6666666666666665</v>
      </c>
      <c r="O187">
        <v>4</v>
      </c>
    </row>
    <row r="188" spans="9:15" x14ac:dyDescent="0.2">
      <c r="I188" s="4">
        <v>2591764</v>
      </c>
      <c r="J188">
        <v>0.3</v>
      </c>
      <c r="K188">
        <v>0.4</v>
      </c>
      <c r="L188">
        <v>3.8571428571428572</v>
      </c>
      <c r="M188">
        <v>4</v>
      </c>
      <c r="N188">
        <v>2</v>
      </c>
      <c r="O188">
        <v>3.3333333333333335</v>
      </c>
    </row>
    <row r="189" spans="9:15" x14ac:dyDescent="0.2">
      <c r="I189" s="4">
        <v>2593050</v>
      </c>
      <c r="J189">
        <v>0.8</v>
      </c>
      <c r="K189">
        <v>0.8</v>
      </c>
      <c r="L189">
        <v>4</v>
      </c>
      <c r="M189">
        <v>5.75</v>
      </c>
      <c r="N189">
        <v>3.3333333333333335</v>
      </c>
      <c r="O189">
        <v>4.666666666666667</v>
      </c>
    </row>
    <row r="190" spans="9:15" x14ac:dyDescent="0.2">
      <c r="I190" s="4">
        <v>2594341</v>
      </c>
      <c r="J190">
        <v>0.6</v>
      </c>
      <c r="K190">
        <v>0.5</v>
      </c>
      <c r="L190">
        <v>4.25</v>
      </c>
      <c r="M190">
        <v>5.5</v>
      </c>
      <c r="N190">
        <v>3.6666666666666665</v>
      </c>
      <c r="O190">
        <v>4.833333333333333</v>
      </c>
    </row>
    <row r="191" spans="9:15" x14ac:dyDescent="0.2">
      <c r="I191" s="4">
        <v>2596441</v>
      </c>
      <c r="J191">
        <v>0.7</v>
      </c>
      <c r="K191">
        <v>0.9</v>
      </c>
      <c r="L191">
        <v>5.125</v>
      </c>
      <c r="M191">
        <v>5.375</v>
      </c>
      <c r="N191">
        <v>5</v>
      </c>
      <c r="O191">
        <v>4.833333333333333</v>
      </c>
    </row>
    <row r="192" spans="9:15" x14ac:dyDescent="0.2">
      <c r="I192" s="4">
        <v>2597330</v>
      </c>
      <c r="J192">
        <v>0.9</v>
      </c>
      <c r="K192">
        <v>0.9</v>
      </c>
      <c r="L192">
        <v>4</v>
      </c>
      <c r="M192">
        <v>4.375</v>
      </c>
      <c r="N192">
        <v>3.6666666666666665</v>
      </c>
      <c r="O192">
        <v>3.3333333333333335</v>
      </c>
    </row>
    <row r="193" spans="9:15" x14ac:dyDescent="0.2">
      <c r="I193" s="4">
        <v>2599783</v>
      </c>
      <c r="J193">
        <v>0.7</v>
      </c>
      <c r="K193">
        <v>0.6</v>
      </c>
      <c r="L193">
        <v>5.125</v>
      </c>
      <c r="M193">
        <v>5.25</v>
      </c>
      <c r="N193">
        <v>5</v>
      </c>
      <c r="O193">
        <v>4.5</v>
      </c>
    </row>
    <row r="194" spans="9:15" x14ac:dyDescent="0.2">
      <c r="I194" s="4">
        <v>2603160</v>
      </c>
      <c r="J194">
        <v>0.5</v>
      </c>
      <c r="K194">
        <v>0.7</v>
      </c>
      <c r="L194">
        <v>3.5</v>
      </c>
      <c r="M194">
        <v>4</v>
      </c>
      <c r="N194">
        <v>3.3333333333333335</v>
      </c>
      <c r="O194">
        <v>3.6666666666666665</v>
      </c>
    </row>
    <row r="195" spans="9:15" x14ac:dyDescent="0.2">
      <c r="I195" s="4">
        <v>2605511</v>
      </c>
      <c r="J195">
        <v>0.4</v>
      </c>
      <c r="K195">
        <v>0.5</v>
      </c>
      <c r="L195">
        <v>5.125</v>
      </c>
      <c r="M195">
        <v>5.5</v>
      </c>
      <c r="N195">
        <v>4</v>
      </c>
      <c r="O195">
        <v>4.166666666666667</v>
      </c>
    </row>
    <row r="196" spans="9:15" x14ac:dyDescent="0.2">
      <c r="I196" s="4">
        <v>2610869</v>
      </c>
      <c r="J196">
        <v>0.6</v>
      </c>
      <c r="K196">
        <v>0.5</v>
      </c>
      <c r="L196">
        <v>3.75</v>
      </c>
      <c r="M196">
        <v>4.25</v>
      </c>
      <c r="N196">
        <v>3</v>
      </c>
      <c r="O196">
        <v>3</v>
      </c>
    </row>
    <row r="197" spans="9:15" x14ac:dyDescent="0.2">
      <c r="I197" s="4">
        <v>2612042</v>
      </c>
      <c r="J197">
        <v>0.7</v>
      </c>
      <c r="K197">
        <v>0.6</v>
      </c>
      <c r="L197">
        <v>4.2857142857142856</v>
      </c>
      <c r="M197">
        <v>5.125</v>
      </c>
      <c r="N197">
        <v>4.333333333333333</v>
      </c>
      <c r="O197">
        <v>4.5</v>
      </c>
    </row>
    <row r="198" spans="9:15" x14ac:dyDescent="0.2">
      <c r="I198" s="4">
        <v>2614751</v>
      </c>
      <c r="J198">
        <v>0.4</v>
      </c>
      <c r="K198">
        <v>0.4</v>
      </c>
      <c r="L198">
        <v>3</v>
      </c>
      <c r="M198">
        <v>4.375</v>
      </c>
      <c r="N198">
        <v>3.3333333333333335</v>
      </c>
      <c r="O198">
        <v>4.166666666666667</v>
      </c>
    </row>
    <row r="199" spans="9:15" x14ac:dyDescent="0.2">
      <c r="I199" s="4">
        <v>2614940</v>
      </c>
      <c r="J199">
        <v>0.7</v>
      </c>
      <c r="K199">
        <v>0.8</v>
      </c>
      <c r="L199">
        <v>4.125</v>
      </c>
      <c r="M199">
        <v>4.125</v>
      </c>
      <c r="N199">
        <v>4.166666666666667</v>
      </c>
      <c r="O199">
        <v>3.8333333333333335</v>
      </c>
    </row>
    <row r="200" spans="9:15" x14ac:dyDescent="0.2">
      <c r="I200" s="4">
        <v>2615554</v>
      </c>
      <c r="J200">
        <v>0.5</v>
      </c>
      <c r="K200">
        <v>0.7</v>
      </c>
      <c r="L200">
        <v>4</v>
      </c>
      <c r="M200">
        <v>5.625</v>
      </c>
      <c r="N200">
        <v>4.333333333333333</v>
      </c>
      <c r="O200">
        <v>5</v>
      </c>
    </row>
    <row r="201" spans="9:15" x14ac:dyDescent="0.2">
      <c r="I201" s="4">
        <v>2617392</v>
      </c>
      <c r="J201">
        <v>0.4</v>
      </c>
      <c r="K201">
        <v>0.5</v>
      </c>
      <c r="L201">
        <v>3.25</v>
      </c>
      <c r="M201">
        <v>4.5</v>
      </c>
      <c r="N201">
        <v>4</v>
      </c>
      <c r="O201">
        <v>3.8333333333333335</v>
      </c>
    </row>
    <row r="202" spans="9:15" x14ac:dyDescent="0.2">
      <c r="I202" s="4">
        <v>2619991</v>
      </c>
      <c r="J202">
        <v>1</v>
      </c>
      <c r="K202">
        <v>1</v>
      </c>
      <c r="L202">
        <v>3</v>
      </c>
      <c r="M202">
        <v>4.5</v>
      </c>
      <c r="N202">
        <v>3.5</v>
      </c>
      <c r="O202">
        <v>4.333333333333333</v>
      </c>
    </row>
    <row r="203" spans="9:15" x14ac:dyDescent="0.2">
      <c r="I203" s="4">
        <v>2620838</v>
      </c>
      <c r="J203">
        <v>0.3</v>
      </c>
      <c r="K203">
        <v>0.4</v>
      </c>
      <c r="L203">
        <v>2.75</v>
      </c>
      <c r="M203">
        <v>3.375</v>
      </c>
      <c r="N203">
        <v>1.8333333333333333</v>
      </c>
      <c r="O203">
        <v>1.3333333333333333</v>
      </c>
    </row>
    <row r="204" spans="9:15" x14ac:dyDescent="0.2">
      <c r="I204" s="4">
        <v>2628025</v>
      </c>
      <c r="J204">
        <v>0.6</v>
      </c>
      <c r="K204">
        <v>0.8</v>
      </c>
      <c r="L204">
        <v>3.4285714285714284</v>
      </c>
      <c r="M204">
        <v>4.125</v>
      </c>
      <c r="N204">
        <v>4.166666666666667</v>
      </c>
      <c r="O204">
        <v>4.5</v>
      </c>
    </row>
    <row r="205" spans="9:15" x14ac:dyDescent="0.2">
      <c r="I205" s="4">
        <v>2634520</v>
      </c>
      <c r="J205">
        <v>0.6</v>
      </c>
      <c r="K205">
        <v>0.7</v>
      </c>
      <c r="L205">
        <v>3.375</v>
      </c>
      <c r="M205">
        <v>4</v>
      </c>
      <c r="N205">
        <v>3.8333333333333335</v>
      </c>
      <c r="O205">
        <v>4.333333333333333</v>
      </c>
    </row>
    <row r="206" spans="9:15" x14ac:dyDescent="0.2">
      <c r="I206" s="4">
        <v>2635548</v>
      </c>
      <c r="J206">
        <v>0.4</v>
      </c>
      <c r="K206">
        <v>0.6</v>
      </c>
      <c r="L206">
        <v>4.5</v>
      </c>
      <c r="M206">
        <v>5.125</v>
      </c>
      <c r="N206">
        <v>4</v>
      </c>
      <c r="O206">
        <v>4.666666666666667</v>
      </c>
    </row>
    <row r="207" spans="9:15" x14ac:dyDescent="0.2">
      <c r="I207" s="4">
        <v>2635729</v>
      </c>
      <c r="J207">
        <v>0.6</v>
      </c>
      <c r="K207">
        <v>0.6</v>
      </c>
      <c r="L207">
        <v>5</v>
      </c>
      <c r="M207">
        <v>3.125</v>
      </c>
      <c r="N207">
        <v>4</v>
      </c>
      <c r="O207">
        <v>3.8</v>
      </c>
    </row>
    <row r="208" spans="9:15" x14ac:dyDescent="0.2">
      <c r="I208" s="4">
        <v>2635749</v>
      </c>
      <c r="J208">
        <v>0.5</v>
      </c>
      <c r="K208">
        <v>0.5</v>
      </c>
      <c r="L208">
        <v>3.625</v>
      </c>
      <c r="M208">
        <v>4.5</v>
      </c>
      <c r="N208">
        <v>2.8333333333333335</v>
      </c>
      <c r="O208">
        <v>3</v>
      </c>
    </row>
    <row r="209" spans="9:15" x14ac:dyDescent="0.2">
      <c r="I209" s="4">
        <v>2635802</v>
      </c>
      <c r="J209">
        <v>0.6</v>
      </c>
      <c r="K209">
        <v>0.6</v>
      </c>
      <c r="L209">
        <v>4.5</v>
      </c>
      <c r="M209">
        <v>5.125</v>
      </c>
      <c r="N209">
        <v>4</v>
      </c>
      <c r="O209">
        <v>4.666666666666667</v>
      </c>
    </row>
    <row r="210" spans="9:15" x14ac:dyDescent="0.2">
      <c r="I210" s="4">
        <v>2638924</v>
      </c>
      <c r="J210">
        <v>0.2</v>
      </c>
      <c r="K210">
        <v>0.2</v>
      </c>
      <c r="L210">
        <v>4.25</v>
      </c>
      <c r="M210">
        <v>5.5</v>
      </c>
      <c r="N210">
        <v>3.8333333333333335</v>
      </c>
      <c r="O210">
        <v>4.833333333333333</v>
      </c>
    </row>
    <row r="211" spans="9:15" x14ac:dyDescent="0.2">
      <c r="I211" s="4">
        <v>2639483</v>
      </c>
      <c r="J211">
        <v>0.5</v>
      </c>
      <c r="K211">
        <v>0.6</v>
      </c>
      <c r="L211">
        <v>3.25</v>
      </c>
      <c r="M211">
        <v>4.5</v>
      </c>
      <c r="N211">
        <v>3.1666666666666665</v>
      </c>
      <c r="O211">
        <v>4.333333333333333</v>
      </c>
    </row>
    <row r="212" spans="9:15" x14ac:dyDescent="0.2">
      <c r="I212" s="4">
        <v>2642556</v>
      </c>
      <c r="J212">
        <v>0.7</v>
      </c>
      <c r="K212">
        <v>1</v>
      </c>
      <c r="L212">
        <v>3.75</v>
      </c>
      <c r="M212">
        <v>4.75</v>
      </c>
      <c r="N212">
        <v>4</v>
      </c>
      <c r="O212">
        <v>4.333333333333333</v>
      </c>
    </row>
    <row r="213" spans="9:15" x14ac:dyDescent="0.2">
      <c r="I213" s="4">
        <v>2646194</v>
      </c>
      <c r="J213">
        <v>0.8</v>
      </c>
      <c r="K213">
        <v>0.8</v>
      </c>
      <c r="L213">
        <v>3.4285714285714284</v>
      </c>
      <c r="M213">
        <v>2.75</v>
      </c>
      <c r="N213">
        <v>2.5</v>
      </c>
      <c r="O213">
        <v>2.6666666666666665</v>
      </c>
    </row>
    <row r="214" spans="9:15" x14ac:dyDescent="0.2">
      <c r="I214" s="4">
        <v>2656704</v>
      </c>
      <c r="J214">
        <v>0.5</v>
      </c>
      <c r="K214">
        <v>0.8</v>
      </c>
      <c r="L214">
        <v>4</v>
      </c>
      <c r="M214">
        <v>4</v>
      </c>
      <c r="N214">
        <v>3.8333333333333335</v>
      </c>
      <c r="O214">
        <v>4.333333333333333</v>
      </c>
    </row>
    <row r="215" spans="9:15" x14ac:dyDescent="0.2">
      <c r="I215" s="4">
        <v>2657114</v>
      </c>
      <c r="J215">
        <v>0.7</v>
      </c>
      <c r="K215">
        <v>0.6</v>
      </c>
      <c r="L215">
        <v>4.75</v>
      </c>
      <c r="M215">
        <v>4.5</v>
      </c>
      <c r="N215">
        <v>4.166666666666667</v>
      </c>
      <c r="O215">
        <v>4.333333333333333</v>
      </c>
    </row>
    <row r="216" spans="9:15" x14ac:dyDescent="0.2">
      <c r="I216" s="4">
        <v>2658647</v>
      </c>
      <c r="J216">
        <v>0.6</v>
      </c>
      <c r="K216">
        <v>0.4</v>
      </c>
      <c r="L216">
        <v>3.25</v>
      </c>
      <c r="M216">
        <v>4.75</v>
      </c>
      <c r="N216">
        <v>4.166666666666667</v>
      </c>
      <c r="O216">
        <v>4.666666666666667</v>
      </c>
    </row>
    <row r="217" spans="9:15" x14ac:dyDescent="0.2">
      <c r="I217" s="4">
        <v>2660039</v>
      </c>
      <c r="J217">
        <v>0.6</v>
      </c>
      <c r="K217">
        <v>0.9</v>
      </c>
      <c r="L217">
        <v>4</v>
      </c>
      <c r="M217">
        <v>4.625</v>
      </c>
      <c r="N217">
        <v>4.833333333333333</v>
      </c>
      <c r="O217">
        <v>5</v>
      </c>
    </row>
    <row r="218" spans="9:15" x14ac:dyDescent="0.2">
      <c r="I218" s="4">
        <v>2660249</v>
      </c>
      <c r="J218">
        <v>0.7</v>
      </c>
      <c r="K218">
        <v>1</v>
      </c>
      <c r="L218">
        <v>3.375</v>
      </c>
      <c r="M218">
        <v>4.5</v>
      </c>
      <c r="N218">
        <v>3.6666666666666665</v>
      </c>
      <c r="O218">
        <v>4.166666666666667</v>
      </c>
    </row>
    <row r="219" spans="9:15" x14ac:dyDescent="0.2">
      <c r="I219" s="4">
        <v>2662302</v>
      </c>
      <c r="J219">
        <v>0.3</v>
      </c>
      <c r="K219">
        <v>0.6</v>
      </c>
      <c r="L219">
        <v>4.25</v>
      </c>
      <c r="M219">
        <v>4.75</v>
      </c>
      <c r="N219">
        <v>3.6</v>
      </c>
      <c r="O219">
        <v>4</v>
      </c>
    </row>
    <row r="220" spans="9:15" x14ac:dyDescent="0.2">
      <c r="I220" s="4">
        <v>2665910</v>
      </c>
      <c r="J220">
        <v>0.7</v>
      </c>
      <c r="K220">
        <v>1</v>
      </c>
      <c r="L220">
        <v>3.625</v>
      </c>
      <c r="M220">
        <v>4.375</v>
      </c>
      <c r="N220">
        <v>5</v>
      </c>
      <c r="O220">
        <v>4.333333333333333</v>
      </c>
    </row>
    <row r="221" spans="9:15" x14ac:dyDescent="0.2">
      <c r="I221" s="4">
        <v>2672951</v>
      </c>
      <c r="J221">
        <v>0.9</v>
      </c>
      <c r="K221">
        <v>0.6</v>
      </c>
      <c r="L221">
        <v>5</v>
      </c>
      <c r="M221">
        <v>4.7142857142857144</v>
      </c>
      <c r="N221">
        <v>3.6</v>
      </c>
      <c r="O221">
        <v>3.5</v>
      </c>
    </row>
    <row r="222" spans="9:15" x14ac:dyDescent="0.2">
      <c r="I222" s="4">
        <v>2675489</v>
      </c>
      <c r="J222">
        <v>0.4</v>
      </c>
      <c r="K222">
        <v>0.6</v>
      </c>
      <c r="L222">
        <v>3.8571428571428572</v>
      </c>
      <c r="M222">
        <v>4.125</v>
      </c>
      <c r="N222">
        <v>3.3333333333333335</v>
      </c>
      <c r="O222">
        <v>3.8333333333333335</v>
      </c>
    </row>
    <row r="223" spans="9:15" x14ac:dyDescent="0.2">
      <c r="I223" s="4">
        <v>2677453</v>
      </c>
      <c r="J223">
        <v>0.7</v>
      </c>
      <c r="K223">
        <v>0.6</v>
      </c>
      <c r="L223">
        <v>4.5</v>
      </c>
      <c r="M223">
        <v>4.625</v>
      </c>
      <c r="N223">
        <v>3</v>
      </c>
      <c r="O223">
        <v>2.8333333333333335</v>
      </c>
    </row>
    <row r="224" spans="9:15" x14ac:dyDescent="0.2">
      <c r="I224" s="4">
        <v>2678341</v>
      </c>
      <c r="J224">
        <v>0.8</v>
      </c>
      <c r="K224">
        <v>0.7</v>
      </c>
      <c r="L224">
        <v>4.875</v>
      </c>
      <c r="M224">
        <v>6</v>
      </c>
      <c r="N224">
        <v>4.2</v>
      </c>
      <c r="O224">
        <v>4.833333333333333</v>
      </c>
    </row>
    <row r="225" spans="9:15" x14ac:dyDescent="0.2">
      <c r="I225" s="4">
        <v>2679922</v>
      </c>
      <c r="J225">
        <v>0.6</v>
      </c>
      <c r="K225">
        <v>0.7</v>
      </c>
      <c r="L225">
        <v>3.4285714285714284</v>
      </c>
      <c r="M225">
        <v>3.8571428571428572</v>
      </c>
      <c r="N225">
        <v>3.3333333333333335</v>
      </c>
      <c r="O225">
        <v>3.5</v>
      </c>
    </row>
    <row r="226" spans="9:15" x14ac:dyDescent="0.2">
      <c r="I226" s="4">
        <v>2686347</v>
      </c>
      <c r="J226">
        <v>0.6</v>
      </c>
      <c r="K226">
        <v>0.6</v>
      </c>
      <c r="L226">
        <v>5.25</v>
      </c>
      <c r="M226">
        <v>5.75</v>
      </c>
      <c r="N226">
        <v>4.833333333333333</v>
      </c>
      <c r="O226">
        <v>4.5</v>
      </c>
    </row>
    <row r="227" spans="9:15" x14ac:dyDescent="0.2">
      <c r="I227" s="4">
        <v>2687316</v>
      </c>
      <c r="J227">
        <v>0.7</v>
      </c>
      <c r="K227">
        <v>0.5</v>
      </c>
      <c r="L227">
        <v>4.7142857142857144</v>
      </c>
      <c r="M227">
        <v>4.25</v>
      </c>
      <c r="N227">
        <v>4.666666666666667</v>
      </c>
      <c r="O227">
        <v>4.833333333333333</v>
      </c>
    </row>
    <row r="228" spans="9:15" x14ac:dyDescent="0.2">
      <c r="I228" s="4">
        <v>2687997</v>
      </c>
      <c r="J228">
        <v>0.8</v>
      </c>
      <c r="K228">
        <v>0.9</v>
      </c>
      <c r="L228">
        <v>4.625</v>
      </c>
      <c r="M228">
        <v>4.625</v>
      </c>
      <c r="N228">
        <v>4.166666666666667</v>
      </c>
      <c r="O228">
        <v>4.5</v>
      </c>
    </row>
    <row r="229" spans="9:15" x14ac:dyDescent="0.2">
      <c r="I229" s="4">
        <v>2688927</v>
      </c>
      <c r="J229">
        <v>0.8</v>
      </c>
      <c r="K229">
        <v>0.7</v>
      </c>
      <c r="L229">
        <v>3.4285714285714284</v>
      </c>
      <c r="M229">
        <v>3.7142857142857144</v>
      </c>
      <c r="N229">
        <v>4.833333333333333</v>
      </c>
      <c r="O229">
        <v>4.666666666666667</v>
      </c>
    </row>
    <row r="230" spans="9:15" x14ac:dyDescent="0.2">
      <c r="I230" s="4">
        <v>2692279</v>
      </c>
      <c r="J230">
        <v>0.8</v>
      </c>
      <c r="K230">
        <v>0.8</v>
      </c>
      <c r="L230">
        <v>5.125</v>
      </c>
      <c r="M230">
        <v>5.375</v>
      </c>
      <c r="N230">
        <v>4.5</v>
      </c>
      <c r="O230">
        <v>4.833333333333333</v>
      </c>
    </row>
    <row r="231" spans="9:15" x14ac:dyDescent="0.2">
      <c r="I231" s="4">
        <v>2694103</v>
      </c>
      <c r="J231">
        <v>0.5</v>
      </c>
      <c r="K231">
        <v>0.9</v>
      </c>
      <c r="L231">
        <v>4.125</v>
      </c>
      <c r="M231">
        <v>5.125</v>
      </c>
      <c r="N231">
        <v>4.166666666666667</v>
      </c>
      <c r="O231">
        <v>4.5</v>
      </c>
    </row>
    <row r="232" spans="9:15" x14ac:dyDescent="0.2">
      <c r="I232" s="4">
        <v>2697525</v>
      </c>
      <c r="J232">
        <v>0.7</v>
      </c>
      <c r="K232">
        <v>0.7</v>
      </c>
      <c r="L232">
        <v>3.375</v>
      </c>
      <c r="M232">
        <v>5.625</v>
      </c>
      <c r="N232">
        <v>4.833333333333333</v>
      </c>
      <c r="O232">
        <v>4</v>
      </c>
    </row>
    <row r="233" spans="9:15" x14ac:dyDescent="0.2">
      <c r="I233" s="4">
        <v>2697580</v>
      </c>
      <c r="J233">
        <v>0.7</v>
      </c>
      <c r="K233">
        <v>0.5</v>
      </c>
      <c r="L233">
        <v>4.25</v>
      </c>
      <c r="M233">
        <v>4.375</v>
      </c>
      <c r="N233">
        <v>4.833333333333333</v>
      </c>
      <c r="O233">
        <v>4</v>
      </c>
    </row>
    <row r="234" spans="9:15" x14ac:dyDescent="0.2">
      <c r="I234" s="4">
        <v>2700757</v>
      </c>
      <c r="J234">
        <v>0.7</v>
      </c>
      <c r="K234">
        <v>0.8</v>
      </c>
      <c r="L234">
        <v>3.25</v>
      </c>
      <c r="M234">
        <v>4.8571428571428568</v>
      </c>
      <c r="N234">
        <v>3</v>
      </c>
      <c r="O234">
        <v>4.4000000000000004</v>
      </c>
    </row>
    <row r="235" spans="9:15" x14ac:dyDescent="0.2">
      <c r="I235" s="4">
        <v>2701013</v>
      </c>
      <c r="J235">
        <v>0.6</v>
      </c>
      <c r="K235">
        <v>0.9</v>
      </c>
      <c r="L235">
        <v>5.75</v>
      </c>
      <c r="M235">
        <v>5.75</v>
      </c>
      <c r="N235">
        <v>5</v>
      </c>
      <c r="O235">
        <v>5</v>
      </c>
    </row>
    <row r="236" spans="9:15" x14ac:dyDescent="0.2">
      <c r="I236" s="4">
        <v>2702377</v>
      </c>
      <c r="J236">
        <v>0.4</v>
      </c>
      <c r="K236">
        <v>0.5</v>
      </c>
      <c r="L236">
        <v>3.75</v>
      </c>
      <c r="M236">
        <v>3.25</v>
      </c>
      <c r="N236">
        <v>2.8333333333333335</v>
      </c>
      <c r="O236">
        <v>2.5</v>
      </c>
    </row>
    <row r="237" spans="9:15" x14ac:dyDescent="0.2">
      <c r="I237" s="4">
        <v>2706742</v>
      </c>
      <c r="J237">
        <v>0.5</v>
      </c>
      <c r="K237">
        <v>0.5</v>
      </c>
      <c r="L237">
        <v>4.5</v>
      </c>
      <c r="M237">
        <v>4.5</v>
      </c>
      <c r="N237">
        <v>4.166666666666667</v>
      </c>
      <c r="O237">
        <v>4.166666666666667</v>
      </c>
    </row>
    <row r="238" spans="9:15" x14ac:dyDescent="0.2">
      <c r="I238" s="4">
        <v>2713906</v>
      </c>
      <c r="J238">
        <v>0.6</v>
      </c>
      <c r="K238">
        <v>0.6</v>
      </c>
      <c r="L238">
        <v>4.125</v>
      </c>
      <c r="M238">
        <v>4.8571428571428568</v>
      </c>
      <c r="N238">
        <v>4.333333333333333</v>
      </c>
      <c r="O238">
        <v>4.666666666666667</v>
      </c>
    </row>
    <row r="239" spans="9:15" x14ac:dyDescent="0.2">
      <c r="I239" s="4">
        <v>2718890</v>
      </c>
      <c r="J239">
        <v>0.5</v>
      </c>
      <c r="K239">
        <v>0.6</v>
      </c>
      <c r="L239">
        <v>5</v>
      </c>
      <c r="M239">
        <v>5.25</v>
      </c>
      <c r="N239">
        <v>4.833333333333333</v>
      </c>
      <c r="O239">
        <v>4.333333333333333</v>
      </c>
    </row>
    <row r="240" spans="9:15" x14ac:dyDescent="0.2">
      <c r="I240" s="4">
        <v>2719406</v>
      </c>
      <c r="J240">
        <v>0.6</v>
      </c>
      <c r="K240">
        <v>0.7</v>
      </c>
      <c r="L240">
        <v>4.75</v>
      </c>
      <c r="M240">
        <v>5.375</v>
      </c>
      <c r="N240">
        <v>4.5</v>
      </c>
      <c r="O240">
        <v>5</v>
      </c>
    </row>
    <row r="241" spans="9:15" x14ac:dyDescent="0.2">
      <c r="I241" s="4">
        <v>2719591</v>
      </c>
      <c r="J241">
        <v>0.6</v>
      </c>
      <c r="K241">
        <v>0.6</v>
      </c>
      <c r="L241">
        <v>3.875</v>
      </c>
      <c r="M241">
        <v>4.375</v>
      </c>
      <c r="N241">
        <v>4.333333333333333</v>
      </c>
      <c r="O241">
        <v>2.3333333333333335</v>
      </c>
    </row>
    <row r="242" spans="9:15" x14ac:dyDescent="0.2">
      <c r="I242" s="4">
        <v>2721561</v>
      </c>
      <c r="J242">
        <v>0.6</v>
      </c>
      <c r="K242">
        <v>0.5</v>
      </c>
      <c r="L242">
        <v>3.75</v>
      </c>
      <c r="M242">
        <v>5.375</v>
      </c>
      <c r="N242">
        <v>4.5</v>
      </c>
      <c r="O242">
        <v>4.5</v>
      </c>
    </row>
    <row r="243" spans="9:15" x14ac:dyDescent="0.2">
      <c r="I243" s="4">
        <v>2722947</v>
      </c>
      <c r="J243">
        <v>0.5</v>
      </c>
      <c r="K243">
        <v>0.4</v>
      </c>
      <c r="L243">
        <v>2.125</v>
      </c>
      <c r="M243">
        <v>2.625</v>
      </c>
      <c r="N243">
        <v>2.3333333333333335</v>
      </c>
      <c r="O243">
        <v>3</v>
      </c>
    </row>
    <row r="244" spans="9:15" x14ac:dyDescent="0.2">
      <c r="I244" s="4">
        <v>2736320</v>
      </c>
      <c r="J244">
        <v>0.5</v>
      </c>
      <c r="K244">
        <v>0.8</v>
      </c>
      <c r="L244">
        <v>5</v>
      </c>
      <c r="M244">
        <v>6</v>
      </c>
      <c r="N244">
        <v>4.833333333333333</v>
      </c>
      <c r="O244">
        <v>5</v>
      </c>
    </row>
    <row r="245" spans="9:15" x14ac:dyDescent="0.2">
      <c r="I245" s="4">
        <v>2738560</v>
      </c>
      <c r="J245">
        <v>0.6</v>
      </c>
      <c r="K245">
        <v>0.6</v>
      </c>
      <c r="L245">
        <v>4.75</v>
      </c>
      <c r="M245">
        <v>5</v>
      </c>
      <c r="N245">
        <v>4.333333333333333</v>
      </c>
      <c r="O245">
        <v>3.6666666666666665</v>
      </c>
    </row>
    <row r="246" spans="9:15" x14ac:dyDescent="0.2">
      <c r="I246" s="4">
        <v>2741646</v>
      </c>
      <c r="J246">
        <v>0.6</v>
      </c>
      <c r="K246">
        <v>0.6</v>
      </c>
      <c r="L246">
        <v>1.875</v>
      </c>
      <c r="M246">
        <v>4.125</v>
      </c>
      <c r="N246">
        <v>2</v>
      </c>
      <c r="O246">
        <v>3.3333333333333335</v>
      </c>
    </row>
    <row r="247" spans="9:15" x14ac:dyDescent="0.2">
      <c r="I247" s="4">
        <v>2744510</v>
      </c>
      <c r="J247">
        <v>0.9</v>
      </c>
      <c r="K247">
        <v>0.7</v>
      </c>
      <c r="L247">
        <v>4</v>
      </c>
      <c r="M247">
        <v>4.875</v>
      </c>
      <c r="N247">
        <v>3.3333333333333335</v>
      </c>
      <c r="O247">
        <v>4.166666666666667</v>
      </c>
    </row>
    <row r="248" spans="9:15" x14ac:dyDescent="0.2">
      <c r="I248" s="4">
        <v>2747450</v>
      </c>
      <c r="J248">
        <v>0.4</v>
      </c>
      <c r="K248">
        <v>0.3</v>
      </c>
      <c r="L248">
        <v>4.5</v>
      </c>
      <c r="M248">
        <v>5</v>
      </c>
      <c r="N248">
        <v>3.8</v>
      </c>
      <c r="O248">
        <v>4.166666666666667</v>
      </c>
    </row>
    <row r="249" spans="9:15" x14ac:dyDescent="0.2">
      <c r="I249" s="4">
        <v>2751489</v>
      </c>
      <c r="J249">
        <v>0.4</v>
      </c>
      <c r="K249">
        <v>0.7</v>
      </c>
      <c r="L249">
        <v>5.5</v>
      </c>
      <c r="M249">
        <v>6</v>
      </c>
      <c r="N249">
        <v>4.833333333333333</v>
      </c>
      <c r="O249">
        <v>5</v>
      </c>
    </row>
    <row r="250" spans="9:15" x14ac:dyDescent="0.2">
      <c r="I250" s="4">
        <v>2752583</v>
      </c>
      <c r="J250">
        <v>0.8</v>
      </c>
      <c r="K250">
        <v>0.9</v>
      </c>
      <c r="L250">
        <v>4.125</v>
      </c>
      <c r="M250">
        <v>4.75</v>
      </c>
      <c r="N250">
        <v>3.5</v>
      </c>
      <c r="O250">
        <v>3.5</v>
      </c>
    </row>
    <row r="251" spans="9:15" x14ac:dyDescent="0.2">
      <c r="I251" s="4">
        <v>2753027</v>
      </c>
      <c r="J251">
        <v>0.5</v>
      </c>
      <c r="K251">
        <v>0.6</v>
      </c>
      <c r="L251">
        <v>4.75</v>
      </c>
      <c r="M251">
        <v>4.8571428571428568</v>
      </c>
      <c r="N251">
        <v>4.666666666666667</v>
      </c>
      <c r="O251">
        <v>4.333333333333333</v>
      </c>
    </row>
    <row r="252" spans="9:15" x14ac:dyDescent="0.2">
      <c r="I252" s="4">
        <v>2758866</v>
      </c>
      <c r="J252">
        <v>1</v>
      </c>
      <c r="K252">
        <v>0.9</v>
      </c>
      <c r="L252">
        <v>3.125</v>
      </c>
      <c r="M252">
        <v>4</v>
      </c>
      <c r="N252">
        <v>4</v>
      </c>
      <c r="O252">
        <v>4.5</v>
      </c>
    </row>
    <row r="253" spans="9:15" x14ac:dyDescent="0.2">
      <c r="I253" s="4">
        <v>2759954</v>
      </c>
      <c r="J253">
        <v>0.6</v>
      </c>
      <c r="K253">
        <v>0.6</v>
      </c>
      <c r="L253">
        <v>5.625</v>
      </c>
      <c r="M253">
        <v>5.125</v>
      </c>
      <c r="N253">
        <v>4.666666666666667</v>
      </c>
      <c r="O253">
        <v>4.833333333333333</v>
      </c>
    </row>
    <row r="254" spans="9:15" x14ac:dyDescent="0.2">
      <c r="I254" s="4">
        <v>2762559</v>
      </c>
      <c r="J254">
        <v>0.9</v>
      </c>
      <c r="K254">
        <v>0.9</v>
      </c>
      <c r="L254">
        <v>4.25</v>
      </c>
      <c r="M254">
        <v>4</v>
      </c>
      <c r="N254">
        <v>4.5</v>
      </c>
      <c r="O254">
        <v>4.5</v>
      </c>
    </row>
    <row r="255" spans="9:15" x14ac:dyDescent="0.2">
      <c r="I255" s="4">
        <v>2765447</v>
      </c>
      <c r="J255">
        <v>0.3</v>
      </c>
      <c r="K255">
        <v>0.2</v>
      </c>
      <c r="L255">
        <v>3.25</v>
      </c>
      <c r="M255">
        <v>3.2857142857142856</v>
      </c>
      <c r="N255">
        <v>4.5</v>
      </c>
      <c r="O255">
        <v>4.5</v>
      </c>
    </row>
    <row r="256" spans="9:15" x14ac:dyDescent="0.2">
      <c r="I256" s="4">
        <v>2768552</v>
      </c>
      <c r="J256">
        <v>0.4</v>
      </c>
      <c r="K256">
        <v>0.5</v>
      </c>
      <c r="L256">
        <v>4</v>
      </c>
      <c r="M256">
        <v>4</v>
      </c>
      <c r="N256">
        <v>4</v>
      </c>
      <c r="O256">
        <v>2.8333333333333335</v>
      </c>
    </row>
    <row r="257" spans="9:15" x14ac:dyDescent="0.2">
      <c r="I257" s="4">
        <v>2771178</v>
      </c>
      <c r="J257">
        <v>0.5</v>
      </c>
      <c r="K257">
        <v>0.4</v>
      </c>
      <c r="L257">
        <v>4.5</v>
      </c>
      <c r="M257">
        <v>4.625</v>
      </c>
      <c r="N257">
        <v>4.666666666666667</v>
      </c>
      <c r="O257">
        <v>4.333333333333333</v>
      </c>
    </row>
    <row r="258" spans="9:15" x14ac:dyDescent="0.2">
      <c r="I258" s="4">
        <v>2774613</v>
      </c>
      <c r="J258">
        <v>0.3</v>
      </c>
      <c r="K258">
        <v>0.5</v>
      </c>
      <c r="L258">
        <v>3.625</v>
      </c>
      <c r="M258">
        <v>5</v>
      </c>
      <c r="N258">
        <v>2.3333333333333335</v>
      </c>
      <c r="O258">
        <v>2.6666666666666665</v>
      </c>
    </row>
    <row r="259" spans="9:15" x14ac:dyDescent="0.2">
      <c r="I259" s="4">
        <v>2777376</v>
      </c>
      <c r="J259">
        <v>0.4</v>
      </c>
      <c r="K259">
        <v>0.3</v>
      </c>
      <c r="L259">
        <v>4.4285714285714288</v>
      </c>
      <c r="M259">
        <v>3.875</v>
      </c>
      <c r="N259">
        <v>3.8333333333333335</v>
      </c>
      <c r="O259">
        <v>4.5</v>
      </c>
    </row>
    <row r="260" spans="9:15" x14ac:dyDescent="0.2">
      <c r="I260" s="4">
        <v>2784333</v>
      </c>
      <c r="J260">
        <v>0.9</v>
      </c>
      <c r="K260">
        <v>0.9</v>
      </c>
      <c r="L260">
        <v>4.4285714285714288</v>
      </c>
      <c r="M260">
        <v>4.625</v>
      </c>
      <c r="N260">
        <v>3.6666666666666665</v>
      </c>
      <c r="O260">
        <v>4.166666666666667</v>
      </c>
    </row>
    <row r="261" spans="9:15" x14ac:dyDescent="0.2">
      <c r="I261" s="4">
        <v>2785948</v>
      </c>
      <c r="J261">
        <v>0.5</v>
      </c>
      <c r="K261">
        <v>0.8</v>
      </c>
      <c r="L261">
        <v>4.375</v>
      </c>
      <c r="M261">
        <v>4.5</v>
      </c>
      <c r="N261">
        <v>3.8333333333333335</v>
      </c>
      <c r="O261">
        <v>4.666666666666667</v>
      </c>
    </row>
    <row r="262" spans="9:15" x14ac:dyDescent="0.2">
      <c r="I262" s="4">
        <v>2786927</v>
      </c>
      <c r="J262">
        <v>0.3</v>
      </c>
      <c r="K262">
        <v>0.2</v>
      </c>
      <c r="L262">
        <v>2.875</v>
      </c>
      <c r="M262">
        <v>3.2857142857142856</v>
      </c>
      <c r="N262">
        <v>4</v>
      </c>
      <c r="O262">
        <v>4</v>
      </c>
    </row>
    <row r="263" spans="9:15" x14ac:dyDescent="0.2">
      <c r="I263" s="4">
        <v>2800090</v>
      </c>
      <c r="J263">
        <v>0.6</v>
      </c>
      <c r="K263">
        <v>0.7</v>
      </c>
      <c r="L263">
        <v>3.25</v>
      </c>
      <c r="M263">
        <v>3.625</v>
      </c>
      <c r="N263">
        <v>5</v>
      </c>
      <c r="O263">
        <v>4.666666666666667</v>
      </c>
    </row>
    <row r="264" spans="9:15" x14ac:dyDescent="0.2">
      <c r="I264" s="4">
        <v>2800835</v>
      </c>
      <c r="J264">
        <v>0.5</v>
      </c>
      <c r="K264">
        <v>0.6</v>
      </c>
      <c r="L264">
        <v>4.625</v>
      </c>
      <c r="M264">
        <v>5.875</v>
      </c>
      <c r="N264">
        <v>4.333333333333333</v>
      </c>
      <c r="O264">
        <v>4.5999999999999996</v>
      </c>
    </row>
    <row r="265" spans="9:15" x14ac:dyDescent="0.2">
      <c r="I265" s="4">
        <v>2802163</v>
      </c>
      <c r="J265">
        <v>0.3</v>
      </c>
      <c r="K265">
        <v>0.5</v>
      </c>
      <c r="L265">
        <v>2.3333333333333335</v>
      </c>
      <c r="M265">
        <v>4</v>
      </c>
      <c r="N265">
        <v>4.833333333333333</v>
      </c>
      <c r="O265">
        <v>5</v>
      </c>
    </row>
    <row r="266" spans="9:15" x14ac:dyDescent="0.2">
      <c r="I266" s="4">
        <v>2806424</v>
      </c>
      <c r="J266">
        <v>0.7</v>
      </c>
      <c r="K266">
        <v>0.7</v>
      </c>
      <c r="L266">
        <v>3.875</v>
      </c>
      <c r="M266">
        <v>4</v>
      </c>
      <c r="N266">
        <v>3.1666666666666665</v>
      </c>
      <c r="O266">
        <v>3.3333333333333335</v>
      </c>
    </row>
    <row r="267" spans="9:15" x14ac:dyDescent="0.2">
      <c r="I267" s="4">
        <v>2810530</v>
      </c>
      <c r="J267">
        <v>0.8</v>
      </c>
      <c r="K267">
        <v>0.9</v>
      </c>
      <c r="L267">
        <v>4.375</v>
      </c>
      <c r="M267">
        <v>5.375</v>
      </c>
      <c r="N267">
        <v>3.8333333333333335</v>
      </c>
      <c r="O267">
        <v>4.666666666666667</v>
      </c>
    </row>
    <row r="268" spans="9:15" x14ac:dyDescent="0.2">
      <c r="I268" s="4">
        <v>2817054</v>
      </c>
      <c r="J268">
        <v>0.8</v>
      </c>
      <c r="K268">
        <v>0.8</v>
      </c>
      <c r="L268">
        <v>4.75</v>
      </c>
      <c r="M268">
        <v>4.625</v>
      </c>
      <c r="N268">
        <v>5</v>
      </c>
      <c r="O268">
        <v>4</v>
      </c>
    </row>
    <row r="269" spans="9:15" x14ac:dyDescent="0.2">
      <c r="I269" s="4">
        <v>2819939</v>
      </c>
      <c r="J269">
        <v>0.5</v>
      </c>
      <c r="K269">
        <v>0.1</v>
      </c>
      <c r="L269">
        <v>3.75</v>
      </c>
      <c r="M269">
        <v>2.75</v>
      </c>
      <c r="N269">
        <v>2.5</v>
      </c>
      <c r="O269">
        <v>3.1666666666666665</v>
      </c>
    </row>
    <row r="270" spans="9:15" x14ac:dyDescent="0.2">
      <c r="I270" s="4">
        <v>2821530</v>
      </c>
      <c r="J270">
        <v>0.7</v>
      </c>
      <c r="K270">
        <v>0.9</v>
      </c>
      <c r="L270">
        <v>3.875</v>
      </c>
      <c r="M270">
        <v>4.625</v>
      </c>
      <c r="N270">
        <v>3.3333333333333335</v>
      </c>
      <c r="O270">
        <v>3.8333333333333335</v>
      </c>
    </row>
    <row r="271" spans="9:15" x14ac:dyDescent="0.2">
      <c r="I271" s="4">
        <v>2822487</v>
      </c>
      <c r="J271">
        <v>0.4</v>
      </c>
      <c r="K271">
        <v>0.5</v>
      </c>
      <c r="L271">
        <v>4</v>
      </c>
      <c r="M271">
        <v>4.25</v>
      </c>
      <c r="N271">
        <v>4.166666666666667</v>
      </c>
      <c r="O271">
        <v>4.333333333333333</v>
      </c>
    </row>
    <row r="272" spans="9:15" x14ac:dyDescent="0.2">
      <c r="I272" s="4">
        <v>2824204</v>
      </c>
      <c r="J272">
        <v>0.4</v>
      </c>
      <c r="K272">
        <v>0.3</v>
      </c>
      <c r="L272">
        <v>3.75</v>
      </c>
      <c r="M272">
        <v>3.375</v>
      </c>
      <c r="N272">
        <v>3</v>
      </c>
      <c r="O272">
        <v>3.5</v>
      </c>
    </row>
    <row r="273" spans="9:15" x14ac:dyDescent="0.2">
      <c r="I273" s="4">
        <v>2835119</v>
      </c>
      <c r="J273">
        <v>0.6</v>
      </c>
      <c r="K273">
        <v>0.7</v>
      </c>
      <c r="L273">
        <v>3.4285714285714284</v>
      </c>
      <c r="M273">
        <v>3</v>
      </c>
      <c r="N273">
        <v>4.166666666666667</v>
      </c>
      <c r="O273">
        <v>4.166666666666667</v>
      </c>
    </row>
    <row r="274" spans="9:15" x14ac:dyDescent="0.2">
      <c r="I274" s="4">
        <v>2838408</v>
      </c>
      <c r="J274">
        <v>0.7</v>
      </c>
      <c r="K274">
        <v>0.7</v>
      </c>
      <c r="L274">
        <v>4.625</v>
      </c>
      <c r="M274">
        <v>4.75</v>
      </c>
      <c r="N274">
        <v>4.166666666666667</v>
      </c>
      <c r="O274">
        <v>4.166666666666667</v>
      </c>
    </row>
    <row r="275" spans="9:15" x14ac:dyDescent="0.2">
      <c r="I275" s="4">
        <v>2840947</v>
      </c>
      <c r="J275">
        <v>0.6</v>
      </c>
      <c r="K275">
        <v>0.7</v>
      </c>
      <c r="L275">
        <v>5</v>
      </c>
      <c r="M275">
        <v>4.5714285714285712</v>
      </c>
      <c r="N275">
        <v>4.5</v>
      </c>
      <c r="O275">
        <v>4.666666666666667</v>
      </c>
    </row>
    <row r="276" spans="9:15" x14ac:dyDescent="0.2">
      <c r="I276" s="4">
        <v>2849012</v>
      </c>
      <c r="J276">
        <v>0.6</v>
      </c>
      <c r="K276">
        <v>0.8</v>
      </c>
      <c r="L276">
        <v>5.625</v>
      </c>
      <c r="M276">
        <v>4.625</v>
      </c>
      <c r="N276">
        <v>4.166666666666667</v>
      </c>
      <c r="O276">
        <v>3</v>
      </c>
    </row>
    <row r="277" spans="9:15" x14ac:dyDescent="0.2">
      <c r="I277" s="4">
        <v>2849103</v>
      </c>
      <c r="J277">
        <v>0.4</v>
      </c>
      <c r="K277">
        <v>0.4</v>
      </c>
      <c r="L277">
        <v>3</v>
      </c>
      <c r="M277">
        <v>3.625</v>
      </c>
      <c r="N277">
        <v>3.3333333333333335</v>
      </c>
      <c r="O277">
        <v>3.5</v>
      </c>
    </row>
    <row r="278" spans="9:15" x14ac:dyDescent="0.2">
      <c r="I278" s="4">
        <v>2853664</v>
      </c>
      <c r="J278">
        <v>0.5</v>
      </c>
      <c r="K278">
        <v>0.5</v>
      </c>
      <c r="L278">
        <v>4.1428571428571432</v>
      </c>
      <c r="M278">
        <v>3.625</v>
      </c>
      <c r="N278">
        <v>3.6666666666666665</v>
      </c>
      <c r="O278">
        <v>4.166666666666667</v>
      </c>
    </row>
    <row r="279" spans="9:15" x14ac:dyDescent="0.2">
      <c r="I279" s="4">
        <v>2854142</v>
      </c>
      <c r="J279">
        <v>0.4</v>
      </c>
      <c r="K279">
        <v>0.5</v>
      </c>
      <c r="L279">
        <v>3</v>
      </c>
      <c r="M279">
        <v>3.5</v>
      </c>
      <c r="N279">
        <v>2.6666666666666665</v>
      </c>
      <c r="O279">
        <v>3</v>
      </c>
    </row>
    <row r="280" spans="9:15" x14ac:dyDescent="0.2">
      <c r="I280" s="4">
        <v>2854920</v>
      </c>
      <c r="J280">
        <v>0.5</v>
      </c>
      <c r="K280">
        <v>0.6</v>
      </c>
      <c r="L280">
        <v>2.875</v>
      </c>
      <c r="M280">
        <v>4.375</v>
      </c>
      <c r="N280">
        <v>3.6666666666666665</v>
      </c>
      <c r="O280">
        <v>3.5</v>
      </c>
    </row>
    <row r="281" spans="9:15" x14ac:dyDescent="0.2">
      <c r="I281" s="4">
        <v>2859810</v>
      </c>
      <c r="J281">
        <v>0.7</v>
      </c>
      <c r="K281">
        <v>0.7</v>
      </c>
      <c r="L281">
        <v>4.5</v>
      </c>
      <c r="M281">
        <v>4.5</v>
      </c>
      <c r="N281">
        <v>4.666666666666667</v>
      </c>
      <c r="O281">
        <v>4.666666666666667</v>
      </c>
    </row>
    <row r="282" spans="9:15" x14ac:dyDescent="0.2">
      <c r="I282" s="4">
        <v>2863976</v>
      </c>
      <c r="J282">
        <v>0.5</v>
      </c>
      <c r="K282">
        <v>0.9</v>
      </c>
      <c r="L282">
        <v>3.1428571428571428</v>
      </c>
      <c r="M282">
        <v>3.5</v>
      </c>
      <c r="N282">
        <v>2.6666666666666665</v>
      </c>
      <c r="O282">
        <v>3.2</v>
      </c>
    </row>
    <row r="283" spans="9:15" x14ac:dyDescent="0.2">
      <c r="I283" s="4">
        <v>2865782</v>
      </c>
      <c r="J283">
        <v>0.6</v>
      </c>
      <c r="K283">
        <v>0.6</v>
      </c>
      <c r="L283">
        <v>4.25</v>
      </c>
      <c r="M283">
        <v>4.8571428571428568</v>
      </c>
      <c r="N283">
        <v>4.166666666666667</v>
      </c>
      <c r="O283">
        <v>4.666666666666667</v>
      </c>
    </row>
    <row r="284" spans="9:15" x14ac:dyDescent="0.2">
      <c r="I284" s="4">
        <v>2865835</v>
      </c>
      <c r="J284">
        <v>0.4</v>
      </c>
      <c r="K284">
        <v>0.5</v>
      </c>
      <c r="L284">
        <v>3.25</v>
      </c>
      <c r="M284">
        <v>3.875</v>
      </c>
      <c r="N284">
        <v>2.6666666666666665</v>
      </c>
      <c r="O284">
        <v>2.6666666666666665</v>
      </c>
    </row>
    <row r="285" spans="9:15" x14ac:dyDescent="0.2">
      <c r="I285" s="4">
        <v>2867069</v>
      </c>
      <c r="J285">
        <v>0.5</v>
      </c>
      <c r="K285">
        <v>0.4</v>
      </c>
      <c r="L285">
        <v>4.25</v>
      </c>
      <c r="M285">
        <v>5.375</v>
      </c>
      <c r="N285">
        <v>4.5</v>
      </c>
      <c r="O285">
        <v>4.5</v>
      </c>
    </row>
    <row r="286" spans="9:15" x14ac:dyDescent="0.2">
      <c r="I286" s="4">
        <v>2868566</v>
      </c>
      <c r="J286">
        <v>0.5</v>
      </c>
      <c r="K286">
        <v>0.3</v>
      </c>
      <c r="L286">
        <v>3.5</v>
      </c>
      <c r="M286">
        <v>4.1428571428571432</v>
      </c>
      <c r="N286">
        <v>3.6666666666666665</v>
      </c>
      <c r="O286">
        <v>3.8333333333333335</v>
      </c>
    </row>
    <row r="287" spans="9:15" x14ac:dyDescent="0.2">
      <c r="I287" s="4">
        <v>2872131</v>
      </c>
      <c r="J287">
        <v>0.7</v>
      </c>
      <c r="K287">
        <v>0.7</v>
      </c>
      <c r="L287">
        <v>3.875</v>
      </c>
      <c r="M287">
        <v>4.125</v>
      </c>
      <c r="N287">
        <v>3.5</v>
      </c>
      <c r="O287">
        <v>4.166666666666667</v>
      </c>
    </row>
    <row r="288" spans="9:15" x14ac:dyDescent="0.2">
      <c r="I288" s="4">
        <v>2874981</v>
      </c>
      <c r="J288">
        <v>0.5</v>
      </c>
      <c r="K288">
        <v>0.6</v>
      </c>
      <c r="L288">
        <v>4.875</v>
      </c>
      <c r="M288">
        <v>5.125</v>
      </c>
      <c r="N288">
        <v>4.5</v>
      </c>
      <c r="O288">
        <v>5</v>
      </c>
    </row>
    <row r="289" spans="9:15" x14ac:dyDescent="0.2">
      <c r="I289" s="4">
        <v>2875694</v>
      </c>
      <c r="J289">
        <v>0.3</v>
      </c>
      <c r="K289">
        <v>0.4</v>
      </c>
      <c r="L289">
        <v>4</v>
      </c>
      <c r="M289">
        <v>4.1428571428571432</v>
      </c>
      <c r="N289">
        <v>3.5</v>
      </c>
      <c r="O289">
        <v>4</v>
      </c>
    </row>
    <row r="290" spans="9:15" x14ac:dyDescent="0.2">
      <c r="I290" s="4">
        <v>2878101</v>
      </c>
      <c r="J290">
        <v>0.6</v>
      </c>
      <c r="K290">
        <v>0.7</v>
      </c>
      <c r="L290">
        <v>3.375</v>
      </c>
      <c r="M290">
        <v>5.125</v>
      </c>
      <c r="N290">
        <v>3.5</v>
      </c>
      <c r="O290">
        <v>4.333333333333333</v>
      </c>
    </row>
    <row r="291" spans="9:15" x14ac:dyDescent="0.2">
      <c r="I291" s="4">
        <v>2879271</v>
      </c>
      <c r="J291">
        <v>0.6</v>
      </c>
      <c r="K291">
        <v>0.8</v>
      </c>
      <c r="L291">
        <v>4.625</v>
      </c>
      <c r="M291">
        <v>4.875</v>
      </c>
      <c r="N291">
        <v>4.666666666666667</v>
      </c>
      <c r="O291">
        <v>5</v>
      </c>
    </row>
    <row r="292" spans="9:15" x14ac:dyDescent="0.2">
      <c r="I292" s="4">
        <v>2879852</v>
      </c>
      <c r="J292">
        <v>0.7</v>
      </c>
      <c r="K292">
        <v>0.7</v>
      </c>
      <c r="L292">
        <v>4</v>
      </c>
      <c r="M292">
        <v>4.375</v>
      </c>
      <c r="N292">
        <v>2.3333333333333335</v>
      </c>
      <c r="O292">
        <v>2.6666666666666665</v>
      </c>
    </row>
    <row r="293" spans="9:15" x14ac:dyDescent="0.2">
      <c r="I293" s="4">
        <v>2880281</v>
      </c>
      <c r="J293">
        <v>0.6</v>
      </c>
      <c r="K293">
        <v>0.6</v>
      </c>
      <c r="L293">
        <v>3.5</v>
      </c>
      <c r="M293">
        <v>4.5</v>
      </c>
      <c r="N293">
        <v>3.6666666666666665</v>
      </c>
      <c r="O293">
        <v>3.6666666666666665</v>
      </c>
    </row>
    <row r="294" spans="9:15" x14ac:dyDescent="0.2">
      <c r="I294" s="4">
        <v>2880393</v>
      </c>
      <c r="J294">
        <v>0.3</v>
      </c>
      <c r="K294">
        <v>0.5</v>
      </c>
      <c r="L294">
        <v>4</v>
      </c>
      <c r="M294">
        <v>4.5</v>
      </c>
      <c r="N294">
        <v>3.1666666666666665</v>
      </c>
      <c r="O294">
        <v>2.3333333333333335</v>
      </c>
    </row>
    <row r="295" spans="9:15" x14ac:dyDescent="0.2">
      <c r="I295" s="4">
        <v>2883052</v>
      </c>
      <c r="J295">
        <v>1</v>
      </c>
      <c r="K295">
        <v>0.9</v>
      </c>
      <c r="L295">
        <v>3.125</v>
      </c>
      <c r="M295">
        <v>4</v>
      </c>
      <c r="N295">
        <v>4</v>
      </c>
      <c r="O295">
        <v>4.5</v>
      </c>
    </row>
    <row r="296" spans="9:15" x14ac:dyDescent="0.2">
      <c r="I296" s="4">
        <v>2884913</v>
      </c>
      <c r="J296">
        <v>0.8</v>
      </c>
      <c r="K296">
        <v>0.8</v>
      </c>
      <c r="L296">
        <v>4.125</v>
      </c>
      <c r="M296">
        <v>4.625</v>
      </c>
      <c r="N296">
        <v>4.166666666666667</v>
      </c>
      <c r="O296">
        <v>4.833333333333333</v>
      </c>
    </row>
    <row r="297" spans="9:15" x14ac:dyDescent="0.2">
      <c r="I297" s="4">
        <v>2886041</v>
      </c>
      <c r="J297">
        <v>0.3</v>
      </c>
      <c r="K297">
        <v>0.4</v>
      </c>
      <c r="L297">
        <v>3.4285714285714284</v>
      </c>
      <c r="M297">
        <v>4</v>
      </c>
      <c r="N297">
        <v>2.1666666666666665</v>
      </c>
      <c r="O297">
        <v>3.3333333333333335</v>
      </c>
    </row>
    <row r="298" spans="9:15" x14ac:dyDescent="0.2">
      <c r="I298" s="4">
        <v>2886621</v>
      </c>
      <c r="J298">
        <v>0.5</v>
      </c>
      <c r="K298">
        <v>0.4</v>
      </c>
      <c r="L298">
        <v>4.375</v>
      </c>
      <c r="M298">
        <v>4.75</v>
      </c>
      <c r="N298">
        <v>4.333333333333333</v>
      </c>
      <c r="O298">
        <v>3.8333333333333335</v>
      </c>
    </row>
    <row r="299" spans="9:15" x14ac:dyDescent="0.2">
      <c r="I299" s="4">
        <v>2887503</v>
      </c>
      <c r="J299">
        <v>0.3</v>
      </c>
      <c r="K299">
        <v>0.2</v>
      </c>
      <c r="L299">
        <v>3.625</v>
      </c>
      <c r="M299">
        <v>5.5</v>
      </c>
      <c r="N299">
        <v>4</v>
      </c>
      <c r="O299">
        <v>4.833333333333333</v>
      </c>
    </row>
    <row r="300" spans="9:15" x14ac:dyDescent="0.2">
      <c r="I300" s="4">
        <v>2889250</v>
      </c>
      <c r="J300">
        <v>0.7</v>
      </c>
      <c r="K300">
        <v>0.5</v>
      </c>
      <c r="L300">
        <v>4.125</v>
      </c>
      <c r="M300">
        <v>4.75</v>
      </c>
      <c r="N300">
        <v>2.5</v>
      </c>
      <c r="O300">
        <v>3.8333333333333335</v>
      </c>
    </row>
    <row r="301" spans="9:15" x14ac:dyDescent="0.2">
      <c r="I301" s="4">
        <v>2889502</v>
      </c>
      <c r="J301">
        <v>0.5</v>
      </c>
      <c r="K301">
        <v>0.4</v>
      </c>
      <c r="L301">
        <v>4</v>
      </c>
      <c r="M301">
        <v>4.125</v>
      </c>
      <c r="N301">
        <v>3.3333333333333335</v>
      </c>
      <c r="O301">
        <v>3.8333333333333335</v>
      </c>
    </row>
    <row r="302" spans="9:15" x14ac:dyDescent="0.2">
      <c r="I302" s="4">
        <v>2891141</v>
      </c>
      <c r="J302">
        <v>0.8</v>
      </c>
      <c r="K302">
        <v>0.8</v>
      </c>
      <c r="L302">
        <v>3.875</v>
      </c>
      <c r="M302">
        <v>5</v>
      </c>
      <c r="N302">
        <v>3.6666666666666665</v>
      </c>
      <c r="O302">
        <v>3.3333333333333335</v>
      </c>
    </row>
    <row r="303" spans="9:15" x14ac:dyDescent="0.2">
      <c r="I303" s="4">
        <v>2895394</v>
      </c>
      <c r="J303">
        <v>0.3</v>
      </c>
      <c r="K303">
        <v>0.2</v>
      </c>
      <c r="L303">
        <v>3.875</v>
      </c>
      <c r="M303">
        <v>4.25</v>
      </c>
      <c r="N303">
        <v>3.8333333333333335</v>
      </c>
      <c r="O303">
        <v>4.166666666666667</v>
      </c>
    </row>
    <row r="304" spans="9:15" x14ac:dyDescent="0.2">
      <c r="I304" s="4">
        <v>2897260</v>
      </c>
      <c r="J304">
        <v>0.8</v>
      </c>
      <c r="K304">
        <v>0.8</v>
      </c>
      <c r="L304">
        <v>3.875</v>
      </c>
      <c r="M304">
        <v>5.625</v>
      </c>
      <c r="N304">
        <v>4.5999999999999996</v>
      </c>
      <c r="O304">
        <v>5</v>
      </c>
    </row>
    <row r="305" spans="9:15" x14ac:dyDescent="0.2">
      <c r="I305" s="4">
        <v>2897728</v>
      </c>
      <c r="J305">
        <v>0.7</v>
      </c>
      <c r="K305">
        <v>0.8</v>
      </c>
      <c r="L305">
        <v>4.875</v>
      </c>
      <c r="M305">
        <v>4.75</v>
      </c>
      <c r="N305">
        <v>3.6666666666666665</v>
      </c>
      <c r="O305">
        <v>3.8333333333333335</v>
      </c>
    </row>
    <row r="306" spans="9:15" x14ac:dyDescent="0.2">
      <c r="I306" s="4">
        <v>2899697</v>
      </c>
      <c r="J306">
        <v>0.7</v>
      </c>
      <c r="K306">
        <v>0.9</v>
      </c>
      <c r="L306">
        <v>3.75</v>
      </c>
      <c r="M306">
        <v>3.625</v>
      </c>
      <c r="N306">
        <v>4.333333333333333</v>
      </c>
      <c r="O306">
        <v>4.666666666666667</v>
      </c>
    </row>
    <row r="307" spans="9:15" x14ac:dyDescent="0.2">
      <c r="I307" s="4">
        <v>2903450</v>
      </c>
      <c r="J307">
        <v>0.6</v>
      </c>
      <c r="K307">
        <v>0.6</v>
      </c>
      <c r="L307">
        <v>5.25</v>
      </c>
      <c r="M307">
        <v>5.125</v>
      </c>
      <c r="N307">
        <v>5</v>
      </c>
      <c r="O307">
        <v>5</v>
      </c>
    </row>
    <row r="308" spans="9:15" x14ac:dyDescent="0.2">
      <c r="I308" s="4">
        <v>2911642</v>
      </c>
      <c r="J308">
        <v>0.9</v>
      </c>
      <c r="K308">
        <v>0.8</v>
      </c>
      <c r="L308">
        <v>4.5</v>
      </c>
      <c r="M308">
        <v>4.5</v>
      </c>
      <c r="N308">
        <v>4</v>
      </c>
      <c r="O308">
        <v>3.8333333333333335</v>
      </c>
    </row>
    <row r="309" spans="9:15" x14ac:dyDescent="0.2">
      <c r="I309" s="4">
        <v>2918574</v>
      </c>
      <c r="J309">
        <v>0.5</v>
      </c>
      <c r="K309">
        <v>0.3</v>
      </c>
      <c r="L309">
        <v>4.5714285714285712</v>
      </c>
      <c r="M309">
        <v>4.625</v>
      </c>
      <c r="N309">
        <v>3.8333333333333335</v>
      </c>
      <c r="O309">
        <v>4.166666666666667</v>
      </c>
    </row>
    <row r="310" spans="9:15" x14ac:dyDescent="0.2">
      <c r="I310" s="4">
        <v>2919458</v>
      </c>
      <c r="J310">
        <v>0.3</v>
      </c>
      <c r="K310">
        <v>0.5</v>
      </c>
      <c r="L310">
        <v>5.1428571428571432</v>
      </c>
      <c r="M310">
        <v>4.4285714285714288</v>
      </c>
      <c r="N310">
        <v>5</v>
      </c>
      <c r="O310">
        <v>4.833333333333333</v>
      </c>
    </row>
    <row r="311" spans="9:15" x14ac:dyDescent="0.2">
      <c r="I311" s="4">
        <v>2925764</v>
      </c>
      <c r="J311">
        <v>0.7</v>
      </c>
      <c r="K311">
        <v>0.8</v>
      </c>
      <c r="L311">
        <v>4.625</v>
      </c>
      <c r="M311">
        <v>5</v>
      </c>
      <c r="N311">
        <v>4.5</v>
      </c>
      <c r="O311">
        <v>4.666666666666667</v>
      </c>
    </row>
    <row r="312" spans="9:15" x14ac:dyDescent="0.2">
      <c r="I312" s="4">
        <v>2925904</v>
      </c>
      <c r="J312">
        <v>0.4</v>
      </c>
      <c r="K312">
        <v>0.3</v>
      </c>
      <c r="L312">
        <v>3.5</v>
      </c>
      <c r="M312">
        <v>4.25</v>
      </c>
      <c r="N312">
        <v>4</v>
      </c>
      <c r="O312">
        <v>4.833333333333333</v>
      </c>
    </row>
    <row r="313" spans="9:15" x14ac:dyDescent="0.2">
      <c r="I313" s="4">
        <v>2935603</v>
      </c>
      <c r="J313">
        <v>0.8</v>
      </c>
      <c r="K313">
        <v>0.6</v>
      </c>
      <c r="L313">
        <v>3.625</v>
      </c>
      <c r="M313">
        <v>4.4285714285714288</v>
      </c>
      <c r="N313">
        <v>4.666666666666667</v>
      </c>
      <c r="O313">
        <v>4.833333333333333</v>
      </c>
    </row>
    <row r="314" spans="9:15" x14ac:dyDescent="0.2">
      <c r="I314" s="4">
        <v>2938868</v>
      </c>
      <c r="J314">
        <v>0.5</v>
      </c>
      <c r="K314">
        <v>0.4</v>
      </c>
      <c r="L314">
        <v>2.75</v>
      </c>
      <c r="M314">
        <v>3.5</v>
      </c>
      <c r="N314">
        <v>2.6666666666666665</v>
      </c>
      <c r="O314">
        <v>3.5</v>
      </c>
    </row>
    <row r="315" spans="9:15" x14ac:dyDescent="0.2">
      <c r="I315" s="4">
        <v>2939836</v>
      </c>
      <c r="J315">
        <v>0.6</v>
      </c>
      <c r="K315">
        <v>0.6</v>
      </c>
      <c r="L315">
        <v>3</v>
      </c>
      <c r="M315">
        <v>3.875</v>
      </c>
      <c r="N315">
        <v>2.1666666666666665</v>
      </c>
      <c r="O315">
        <v>3.3333333333333335</v>
      </c>
    </row>
    <row r="316" spans="9:15" x14ac:dyDescent="0.2">
      <c r="I316" s="4">
        <v>2940521</v>
      </c>
      <c r="J316">
        <v>0.4</v>
      </c>
      <c r="K316">
        <v>0.5</v>
      </c>
      <c r="L316">
        <v>4</v>
      </c>
      <c r="M316">
        <v>4.125</v>
      </c>
      <c r="N316">
        <v>3.6666666666666665</v>
      </c>
      <c r="O316">
        <v>4.333333333333333</v>
      </c>
    </row>
    <row r="317" spans="9:15" x14ac:dyDescent="0.2">
      <c r="I317" s="4">
        <v>2940963</v>
      </c>
      <c r="J317">
        <v>0.6</v>
      </c>
      <c r="K317">
        <v>0.7</v>
      </c>
      <c r="L317">
        <v>5</v>
      </c>
      <c r="M317">
        <v>4.5714285714285712</v>
      </c>
      <c r="N317">
        <v>4.333333333333333</v>
      </c>
      <c r="O317">
        <v>4.666666666666667</v>
      </c>
    </row>
    <row r="318" spans="9:15" x14ac:dyDescent="0.2">
      <c r="I318" s="4">
        <v>2945681</v>
      </c>
      <c r="J318">
        <v>0.6</v>
      </c>
      <c r="K318">
        <v>0.7</v>
      </c>
      <c r="L318">
        <v>3.625</v>
      </c>
      <c r="M318">
        <v>4.875</v>
      </c>
      <c r="N318">
        <v>3.3333333333333335</v>
      </c>
      <c r="O318">
        <v>4.166666666666667</v>
      </c>
    </row>
    <row r="319" spans="9:15" x14ac:dyDescent="0.2">
      <c r="I319" s="4">
        <v>2955279</v>
      </c>
      <c r="J319">
        <v>0.9</v>
      </c>
      <c r="K319">
        <v>0.9</v>
      </c>
      <c r="L319">
        <v>3.625</v>
      </c>
      <c r="M319">
        <v>3.625</v>
      </c>
      <c r="N319">
        <v>3.6666666666666665</v>
      </c>
      <c r="O319">
        <v>3.8333333333333335</v>
      </c>
    </row>
    <row r="320" spans="9:15" x14ac:dyDescent="0.2">
      <c r="I320" s="4">
        <v>2957791</v>
      </c>
      <c r="J320">
        <v>0.6</v>
      </c>
      <c r="K320">
        <v>0.5</v>
      </c>
      <c r="L320">
        <v>3.375</v>
      </c>
      <c r="M320">
        <v>4.875</v>
      </c>
      <c r="N320">
        <v>3.3333333333333335</v>
      </c>
      <c r="O320">
        <v>3.8333333333333335</v>
      </c>
    </row>
    <row r="321" spans="9:15" x14ac:dyDescent="0.2">
      <c r="I321" s="4">
        <v>2962254</v>
      </c>
      <c r="J321">
        <v>0.5</v>
      </c>
      <c r="K321">
        <v>0.7</v>
      </c>
      <c r="L321">
        <v>4</v>
      </c>
      <c r="M321">
        <v>3.7142857142857144</v>
      </c>
      <c r="N321">
        <v>3.3333333333333335</v>
      </c>
      <c r="O321">
        <v>3</v>
      </c>
    </row>
    <row r="322" spans="9:15" x14ac:dyDescent="0.2">
      <c r="I322" s="4">
        <v>2963419</v>
      </c>
      <c r="J322">
        <v>0.6</v>
      </c>
      <c r="K322">
        <v>0.4</v>
      </c>
      <c r="L322">
        <v>4</v>
      </c>
      <c r="M322">
        <v>4.875</v>
      </c>
      <c r="N322">
        <v>4.5</v>
      </c>
      <c r="O322">
        <v>4.5</v>
      </c>
    </row>
    <row r="323" spans="9:15" x14ac:dyDescent="0.2">
      <c r="I323" s="4">
        <v>2966271</v>
      </c>
      <c r="J323">
        <v>0.8</v>
      </c>
      <c r="K323">
        <v>0.9</v>
      </c>
      <c r="L323">
        <v>4.125</v>
      </c>
      <c r="M323">
        <v>4.375</v>
      </c>
      <c r="N323">
        <v>4.666666666666667</v>
      </c>
      <c r="O323">
        <v>4.666666666666667</v>
      </c>
    </row>
    <row r="324" spans="9:15" x14ac:dyDescent="0.2">
      <c r="I324" s="4">
        <v>2967573</v>
      </c>
      <c r="J324">
        <v>0.5</v>
      </c>
      <c r="K324">
        <v>0.8</v>
      </c>
      <c r="L324">
        <v>4.625</v>
      </c>
      <c r="M324">
        <v>4.125</v>
      </c>
      <c r="N324">
        <v>4</v>
      </c>
      <c r="O324">
        <v>4.166666666666667</v>
      </c>
    </row>
    <row r="325" spans="9:15" x14ac:dyDescent="0.2">
      <c r="I325" s="4">
        <v>2969525</v>
      </c>
      <c r="J325">
        <v>0.7</v>
      </c>
      <c r="K325">
        <v>0.5</v>
      </c>
      <c r="L325">
        <v>2.25</v>
      </c>
      <c r="M325">
        <v>3</v>
      </c>
      <c r="N325">
        <v>4.833333333333333</v>
      </c>
      <c r="O325">
        <v>5</v>
      </c>
    </row>
    <row r="326" spans="9:15" x14ac:dyDescent="0.2">
      <c r="I326" s="4">
        <v>2971840</v>
      </c>
      <c r="J326">
        <v>0.5</v>
      </c>
      <c r="K326">
        <v>0.5</v>
      </c>
      <c r="L326">
        <v>4.25</v>
      </c>
      <c r="M326">
        <v>4.5</v>
      </c>
      <c r="N326">
        <v>3.5</v>
      </c>
      <c r="O326">
        <v>3</v>
      </c>
    </row>
    <row r="327" spans="9:15" x14ac:dyDescent="0.2">
      <c r="I327" s="4">
        <v>2972346</v>
      </c>
      <c r="J327">
        <v>0.3</v>
      </c>
      <c r="K327">
        <v>0.4</v>
      </c>
      <c r="L327">
        <v>2.875</v>
      </c>
      <c r="M327">
        <v>3.125</v>
      </c>
      <c r="N327">
        <v>3.5</v>
      </c>
      <c r="O327">
        <v>3.6666666666666665</v>
      </c>
    </row>
    <row r="328" spans="9:15" x14ac:dyDescent="0.2">
      <c r="I328" s="4">
        <v>2973605</v>
      </c>
      <c r="J328">
        <v>0.5</v>
      </c>
      <c r="K328">
        <v>9.9999999999999978E-2</v>
      </c>
      <c r="L328">
        <v>4.125</v>
      </c>
      <c r="M328">
        <v>4.875</v>
      </c>
      <c r="N328">
        <v>2</v>
      </c>
      <c r="O328">
        <v>3.5</v>
      </c>
    </row>
    <row r="329" spans="9:15" x14ac:dyDescent="0.2">
      <c r="I329" s="4">
        <v>2976299</v>
      </c>
      <c r="J329">
        <v>0.1</v>
      </c>
      <c r="K329">
        <v>0.2</v>
      </c>
      <c r="L329">
        <v>3.875</v>
      </c>
      <c r="M329">
        <v>3.4285714285714284</v>
      </c>
      <c r="N329">
        <v>2.8333333333333335</v>
      </c>
      <c r="O329">
        <v>3</v>
      </c>
    </row>
    <row r="330" spans="9:15" x14ac:dyDescent="0.2">
      <c r="I330" s="4">
        <v>2984731</v>
      </c>
      <c r="J330">
        <v>0.9</v>
      </c>
      <c r="K330">
        <v>0.9</v>
      </c>
      <c r="L330">
        <v>5.25</v>
      </c>
      <c r="M330">
        <v>5.75</v>
      </c>
      <c r="N330">
        <v>4.5</v>
      </c>
      <c r="O330">
        <v>3.6666666666666665</v>
      </c>
    </row>
    <row r="331" spans="9:15" x14ac:dyDescent="0.2">
      <c r="I331" s="4">
        <v>2992065</v>
      </c>
      <c r="J331">
        <v>0.6</v>
      </c>
      <c r="K331">
        <v>0.6</v>
      </c>
      <c r="L331">
        <v>4</v>
      </c>
      <c r="M331">
        <v>4</v>
      </c>
      <c r="N331">
        <v>3.2</v>
      </c>
      <c r="O331">
        <v>2.5</v>
      </c>
    </row>
    <row r="332" spans="9:15" x14ac:dyDescent="0.2">
      <c r="I332" s="4">
        <v>2994298</v>
      </c>
      <c r="J332">
        <v>0.6</v>
      </c>
      <c r="K332">
        <v>0.5</v>
      </c>
      <c r="L332">
        <v>2.3333333333333335</v>
      </c>
      <c r="M332">
        <v>4.125</v>
      </c>
      <c r="N332">
        <v>3.8333333333333335</v>
      </c>
      <c r="O332">
        <v>4.5</v>
      </c>
    </row>
    <row r="333" spans="9:15" x14ac:dyDescent="0.2">
      <c r="I333" s="4">
        <v>2996500</v>
      </c>
      <c r="J333">
        <v>0.5</v>
      </c>
      <c r="K333">
        <v>0.4</v>
      </c>
      <c r="L333">
        <v>4.75</v>
      </c>
      <c r="M333">
        <v>5.375</v>
      </c>
      <c r="N333">
        <v>3.8333333333333335</v>
      </c>
      <c r="O333">
        <v>2.2000000000000002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12EB-7087-4838-AD0F-F2691520C34F}">
  <dimension ref="A1:M1042"/>
  <sheetViews>
    <sheetView topLeftCell="L1" workbookViewId="0">
      <pane ySplit="1" topLeftCell="A2" activePane="bottomLeft" state="frozen"/>
      <selection pane="bottomLeft" activeCell="F1" sqref="F1:K1"/>
    </sheetView>
  </sheetViews>
  <sheetFormatPr baseColWidth="10" defaultColWidth="9.1640625" defaultRowHeight="15" x14ac:dyDescent="0.2"/>
  <cols>
    <col min="1" max="1" width="7.33203125" style="6" bestFit="1" customWidth="1"/>
    <col min="2" max="2" width="8" style="6" bestFit="1" customWidth="1"/>
    <col min="3" max="3" width="12.33203125" style="6" bestFit="1" customWidth="1"/>
    <col min="4" max="4" width="5.5" style="6" bestFit="1" customWidth="1"/>
    <col min="5" max="5" width="9.1640625" style="6" bestFit="1" customWidth="1"/>
    <col min="6" max="6" width="33.5" style="6" bestFit="1" customWidth="1"/>
    <col min="7" max="7" width="42.83203125" style="6" bestFit="1" customWidth="1"/>
    <col min="8" max="8" width="47.83203125" style="6" bestFit="1" customWidth="1"/>
    <col min="9" max="9" width="42" style="6" bestFit="1" customWidth="1"/>
    <col min="10" max="10" width="79.5" style="6" bestFit="1" customWidth="1"/>
    <col min="11" max="11" width="86.6640625" style="6" bestFit="1" customWidth="1"/>
    <col min="12" max="12" width="87" style="6" bestFit="1" customWidth="1"/>
    <col min="13" max="13" width="89.5" style="6" bestFit="1" customWidth="1"/>
    <col min="14" max="16384" width="9.1640625" style="6"/>
  </cols>
  <sheetData>
    <row r="1" spans="1:13" x14ac:dyDescent="0.2">
      <c r="A1" s="6" t="s">
        <v>15</v>
      </c>
      <c r="B1" s="6" t="s">
        <v>35</v>
      </c>
      <c r="C1" s="6" t="s">
        <v>57</v>
      </c>
      <c r="D1" s="6" t="s">
        <v>44</v>
      </c>
      <c r="E1" s="6" t="s">
        <v>6</v>
      </c>
      <c r="F1" t="s">
        <v>36</v>
      </c>
      <c r="G1" t="s">
        <v>37</v>
      </c>
      <c r="H1" t="s">
        <v>38</v>
      </c>
      <c r="I1" t="s">
        <v>39</v>
      </c>
      <c r="J1" t="s">
        <v>40</v>
      </c>
      <c r="K1" t="s">
        <v>41</v>
      </c>
      <c r="L1" t="s">
        <v>42</v>
      </c>
      <c r="M1" t="s">
        <v>43</v>
      </c>
    </row>
    <row r="2" spans="1:13" x14ac:dyDescent="0.2">
      <c r="A2" s="6">
        <v>2018</v>
      </c>
      <c r="B2" s="6">
        <v>2701928</v>
      </c>
      <c r="C2" s="6" t="s">
        <v>58</v>
      </c>
      <c r="D2" s="6">
        <v>5</v>
      </c>
      <c r="E2" s="6" t="s">
        <v>18</v>
      </c>
      <c r="F2" s="6" t="s">
        <v>10</v>
      </c>
      <c r="G2" s="6" t="s">
        <v>9</v>
      </c>
      <c r="H2" s="6" t="s">
        <v>9</v>
      </c>
      <c r="I2" s="6" t="s">
        <v>9</v>
      </c>
      <c r="J2" s="6" t="s">
        <v>9</v>
      </c>
      <c r="K2" s="6" t="s">
        <v>10</v>
      </c>
      <c r="L2" s="7" t="s">
        <v>50</v>
      </c>
      <c r="M2" s="6" t="s">
        <v>47</v>
      </c>
    </row>
    <row r="3" spans="1:13" x14ac:dyDescent="0.2">
      <c r="A3" s="6">
        <v>2018</v>
      </c>
      <c r="B3" s="6">
        <v>2416179</v>
      </c>
      <c r="C3" s="6" t="s">
        <v>58</v>
      </c>
      <c r="D3" s="6">
        <v>7</v>
      </c>
      <c r="E3" s="6" t="s">
        <v>21</v>
      </c>
      <c r="F3" s="6" t="s">
        <v>10</v>
      </c>
      <c r="G3" s="6" t="s">
        <v>11</v>
      </c>
      <c r="H3" s="6" t="s">
        <v>11</v>
      </c>
      <c r="I3" s="6" t="s">
        <v>11</v>
      </c>
      <c r="J3" s="6" t="s">
        <v>11</v>
      </c>
      <c r="K3" s="6" t="s">
        <v>10</v>
      </c>
      <c r="L3" s="7" t="s">
        <v>50</v>
      </c>
      <c r="M3" s="6" t="s">
        <v>49</v>
      </c>
    </row>
    <row r="4" spans="1:13" x14ac:dyDescent="0.2">
      <c r="A4" s="6">
        <v>2019</v>
      </c>
      <c r="B4" s="6">
        <v>2494610</v>
      </c>
      <c r="C4" s="6" t="s">
        <v>58</v>
      </c>
      <c r="D4" s="6">
        <v>2</v>
      </c>
      <c r="E4" s="6" t="s">
        <v>19</v>
      </c>
      <c r="F4" s="6" t="s">
        <v>10</v>
      </c>
      <c r="G4" s="6" t="s">
        <v>9</v>
      </c>
      <c r="H4" s="6" t="s">
        <v>9</v>
      </c>
      <c r="I4" s="6" t="s">
        <v>9</v>
      </c>
      <c r="J4" s="6" t="s">
        <v>8</v>
      </c>
      <c r="K4" s="6" t="s">
        <v>8</v>
      </c>
      <c r="L4" s="7" t="s">
        <v>50</v>
      </c>
      <c r="M4" s="6" t="s">
        <v>47</v>
      </c>
    </row>
    <row r="5" spans="1:13" x14ac:dyDescent="0.2">
      <c r="A5" s="6">
        <v>2019</v>
      </c>
      <c r="B5" s="6">
        <v>2425726</v>
      </c>
      <c r="C5" s="6" t="s">
        <v>58</v>
      </c>
      <c r="D5" s="6">
        <v>5</v>
      </c>
      <c r="E5" s="6" t="s">
        <v>18</v>
      </c>
      <c r="F5" s="6" t="s">
        <v>10</v>
      </c>
      <c r="G5" s="6" t="s">
        <v>10</v>
      </c>
      <c r="H5" s="6" t="s">
        <v>10</v>
      </c>
      <c r="I5" s="6" t="s">
        <v>9</v>
      </c>
      <c r="J5" s="6" t="s">
        <v>10</v>
      </c>
      <c r="K5" s="6" t="s">
        <v>10</v>
      </c>
      <c r="L5" s="7" t="s">
        <v>50</v>
      </c>
      <c r="M5" s="6" t="s">
        <v>48</v>
      </c>
    </row>
    <row r="6" spans="1:13" x14ac:dyDescent="0.2">
      <c r="A6" s="6">
        <v>2019</v>
      </c>
      <c r="B6" s="6">
        <v>2231361</v>
      </c>
      <c r="C6" s="6" t="s">
        <v>58</v>
      </c>
      <c r="D6" s="6">
        <v>6</v>
      </c>
      <c r="E6" s="6" t="s">
        <v>21</v>
      </c>
      <c r="F6" s="6" t="s">
        <v>10</v>
      </c>
      <c r="G6" s="6" t="s">
        <v>8</v>
      </c>
      <c r="H6" s="6" t="s">
        <v>9</v>
      </c>
      <c r="I6" s="6" t="s">
        <v>9</v>
      </c>
      <c r="J6" s="6" t="s">
        <v>9</v>
      </c>
      <c r="K6" s="6" t="s">
        <v>8</v>
      </c>
      <c r="L6" s="7" t="s">
        <v>50</v>
      </c>
      <c r="M6" s="7" t="s">
        <v>50</v>
      </c>
    </row>
    <row r="7" spans="1:13" x14ac:dyDescent="0.2">
      <c r="A7" s="6">
        <v>2019</v>
      </c>
      <c r="B7" s="6">
        <v>2448168</v>
      </c>
      <c r="C7" s="6" t="s">
        <v>58</v>
      </c>
      <c r="D7" s="6">
        <v>8</v>
      </c>
      <c r="E7" s="6" t="s">
        <v>21</v>
      </c>
      <c r="F7" s="6" t="s">
        <v>10</v>
      </c>
      <c r="G7" s="6" t="s">
        <v>8</v>
      </c>
      <c r="H7" s="6" t="s">
        <v>8</v>
      </c>
      <c r="I7" s="6" t="s">
        <v>7</v>
      </c>
      <c r="J7" s="6" t="s">
        <v>7</v>
      </c>
      <c r="K7" s="6" t="s">
        <v>7</v>
      </c>
      <c r="L7" s="7" t="s">
        <v>50</v>
      </c>
      <c r="M7" s="6" t="s">
        <v>48</v>
      </c>
    </row>
    <row r="8" spans="1:13" x14ac:dyDescent="0.2">
      <c r="A8" s="6">
        <v>2018</v>
      </c>
      <c r="B8" s="6">
        <v>2000665</v>
      </c>
      <c r="C8" s="6" t="s">
        <v>58</v>
      </c>
      <c r="D8" s="6">
        <v>1</v>
      </c>
      <c r="E8" s="6" t="s">
        <v>19</v>
      </c>
      <c r="F8" s="6" t="s">
        <v>8</v>
      </c>
      <c r="G8" s="6" t="s">
        <v>8</v>
      </c>
      <c r="H8" s="6" t="s">
        <v>9</v>
      </c>
      <c r="I8" s="6" t="s">
        <v>9</v>
      </c>
      <c r="J8" s="6" t="s">
        <v>8</v>
      </c>
      <c r="K8" s="6" t="s">
        <v>8</v>
      </c>
      <c r="L8" s="7" t="s">
        <v>50</v>
      </c>
      <c r="M8" s="6" t="s">
        <v>49</v>
      </c>
    </row>
    <row r="9" spans="1:13" x14ac:dyDescent="0.2">
      <c r="A9" s="6">
        <v>2018</v>
      </c>
      <c r="B9" s="6">
        <v>2911442</v>
      </c>
      <c r="C9" s="6" t="s">
        <v>58</v>
      </c>
      <c r="D9" s="6">
        <v>2</v>
      </c>
      <c r="E9" s="6" t="s">
        <v>19</v>
      </c>
      <c r="F9" s="6" t="s">
        <v>8</v>
      </c>
      <c r="G9" s="6" t="s">
        <v>9</v>
      </c>
      <c r="H9" s="6" t="s">
        <v>10</v>
      </c>
      <c r="I9" s="6" t="s">
        <v>9</v>
      </c>
      <c r="J9" s="6" t="s">
        <v>9</v>
      </c>
      <c r="K9" s="6" t="s">
        <v>9</v>
      </c>
      <c r="L9" s="7" t="s">
        <v>50</v>
      </c>
      <c r="M9" s="7" t="s">
        <v>50</v>
      </c>
    </row>
    <row r="10" spans="1:13" x14ac:dyDescent="0.2">
      <c r="A10" s="6">
        <v>2018</v>
      </c>
      <c r="B10" s="6">
        <v>2061576</v>
      </c>
      <c r="C10" s="6" t="s">
        <v>58</v>
      </c>
      <c r="D10" s="6">
        <v>8</v>
      </c>
      <c r="E10" s="6" t="s">
        <v>21</v>
      </c>
      <c r="F10" s="6" t="s">
        <v>8</v>
      </c>
      <c r="G10" s="6" t="s">
        <v>8</v>
      </c>
      <c r="H10" s="6" t="s">
        <v>9</v>
      </c>
      <c r="I10" s="6" t="s">
        <v>8</v>
      </c>
      <c r="J10" s="6" t="s">
        <v>8</v>
      </c>
      <c r="K10" s="6" t="s">
        <v>8</v>
      </c>
      <c r="L10" s="7" t="s">
        <v>50</v>
      </c>
      <c r="M10" s="7" t="s">
        <v>50</v>
      </c>
    </row>
    <row r="11" spans="1:13" x14ac:dyDescent="0.2">
      <c r="A11" s="6">
        <v>2018</v>
      </c>
      <c r="B11" s="6">
        <v>2954514</v>
      </c>
      <c r="C11" s="6" t="s">
        <v>58</v>
      </c>
      <c r="D11" s="6">
        <v>8</v>
      </c>
      <c r="E11" s="6" t="s">
        <v>21</v>
      </c>
      <c r="F11" s="6" t="s">
        <v>8</v>
      </c>
      <c r="G11" s="6" t="s">
        <v>7</v>
      </c>
      <c r="H11" s="6" t="s">
        <v>8</v>
      </c>
      <c r="I11" s="6" t="s">
        <v>10</v>
      </c>
      <c r="J11" s="6" t="s">
        <v>8</v>
      </c>
      <c r="K11" s="6" t="s">
        <v>9</v>
      </c>
      <c r="L11" s="7" t="s">
        <v>50</v>
      </c>
      <c r="M11" s="6" t="s">
        <v>48</v>
      </c>
    </row>
    <row r="12" spans="1:13" x14ac:dyDescent="0.2">
      <c r="A12" s="6">
        <v>2019</v>
      </c>
      <c r="B12" s="6">
        <v>2119075</v>
      </c>
      <c r="C12" s="6" t="s">
        <v>58</v>
      </c>
      <c r="D12" s="6">
        <v>3</v>
      </c>
      <c r="E12" s="6" t="s">
        <v>19</v>
      </c>
      <c r="F12" s="6" t="s">
        <v>8</v>
      </c>
      <c r="G12" s="6" t="s">
        <v>11</v>
      </c>
      <c r="H12" s="6" t="s">
        <v>11</v>
      </c>
      <c r="I12" s="6" t="s">
        <v>11</v>
      </c>
      <c r="J12" s="6" t="s">
        <v>11</v>
      </c>
      <c r="K12" s="6" t="s">
        <v>8</v>
      </c>
      <c r="L12" s="7" t="s">
        <v>50</v>
      </c>
      <c r="M12" s="7" t="s">
        <v>50</v>
      </c>
    </row>
    <row r="13" spans="1:13" x14ac:dyDescent="0.2">
      <c r="A13" s="6">
        <v>2019</v>
      </c>
      <c r="B13" s="6">
        <v>2303268</v>
      </c>
      <c r="C13" s="6" t="s">
        <v>58</v>
      </c>
      <c r="D13" s="6">
        <v>7</v>
      </c>
      <c r="E13" s="6" t="s">
        <v>21</v>
      </c>
      <c r="F13" s="6" t="s">
        <v>8</v>
      </c>
      <c r="G13" s="6" t="s">
        <v>9</v>
      </c>
      <c r="H13" s="6" t="s">
        <v>9</v>
      </c>
      <c r="I13" s="6" t="s">
        <v>9</v>
      </c>
      <c r="J13" s="6" t="s">
        <v>7</v>
      </c>
      <c r="K13" s="6" t="s">
        <v>8</v>
      </c>
      <c r="L13" s="7" t="s">
        <v>50</v>
      </c>
      <c r="M13" s="6" t="s">
        <v>49</v>
      </c>
    </row>
    <row r="14" spans="1:13" x14ac:dyDescent="0.2">
      <c r="A14" s="6">
        <v>2019</v>
      </c>
      <c r="B14" s="6">
        <v>2440293</v>
      </c>
      <c r="C14" s="6" t="s">
        <v>58</v>
      </c>
      <c r="D14" s="6">
        <v>8</v>
      </c>
      <c r="E14" s="6" t="s">
        <v>21</v>
      </c>
      <c r="F14" s="6" t="s">
        <v>8</v>
      </c>
      <c r="G14" s="6" t="s">
        <v>8</v>
      </c>
      <c r="H14" s="6" t="s">
        <v>8</v>
      </c>
      <c r="I14" s="6" t="s">
        <v>8</v>
      </c>
      <c r="J14" s="6" t="s">
        <v>8</v>
      </c>
      <c r="K14" s="6" t="s">
        <v>8</v>
      </c>
      <c r="L14" s="7" t="s">
        <v>50</v>
      </c>
      <c r="M14" s="7" t="s">
        <v>50</v>
      </c>
    </row>
    <row r="15" spans="1:13" x14ac:dyDescent="0.2">
      <c r="A15" s="6">
        <v>2019</v>
      </c>
      <c r="B15" s="6">
        <v>2675701</v>
      </c>
      <c r="C15" s="6" t="s">
        <v>58</v>
      </c>
      <c r="D15" s="6">
        <v>8</v>
      </c>
      <c r="E15" s="6" t="s">
        <v>21</v>
      </c>
      <c r="F15" s="6" t="s">
        <v>8</v>
      </c>
      <c r="G15" s="6" t="s">
        <v>9</v>
      </c>
      <c r="H15" s="6" t="s">
        <v>9</v>
      </c>
      <c r="I15" s="6" t="s">
        <v>8</v>
      </c>
      <c r="J15" s="6" t="s">
        <v>7</v>
      </c>
      <c r="K15" s="6" t="s">
        <v>8</v>
      </c>
      <c r="L15" s="7" t="s">
        <v>50</v>
      </c>
      <c r="M15" s="6" t="s">
        <v>49</v>
      </c>
    </row>
    <row r="16" spans="1:13" x14ac:dyDescent="0.2">
      <c r="A16" s="6">
        <v>2018</v>
      </c>
      <c r="B16" s="6">
        <v>2337952</v>
      </c>
      <c r="C16" s="6" t="s">
        <v>58</v>
      </c>
      <c r="D16" s="6">
        <v>4</v>
      </c>
      <c r="E16" s="6" t="s">
        <v>20</v>
      </c>
      <c r="F16" s="6" t="s">
        <v>9</v>
      </c>
      <c r="G16" s="6" t="s">
        <v>10</v>
      </c>
      <c r="H16" s="6" t="s">
        <v>10</v>
      </c>
      <c r="I16" s="6" t="s">
        <v>9</v>
      </c>
      <c r="J16" s="6" t="s">
        <v>10</v>
      </c>
      <c r="K16" s="6" t="s">
        <v>10</v>
      </c>
      <c r="L16" s="7" t="s">
        <v>50</v>
      </c>
      <c r="M16" s="6" t="s">
        <v>49</v>
      </c>
    </row>
    <row r="17" spans="1:13" x14ac:dyDescent="0.2">
      <c r="A17" s="6">
        <v>2018</v>
      </c>
      <c r="B17" s="6">
        <v>2025344</v>
      </c>
      <c r="C17" s="6" t="s">
        <v>58</v>
      </c>
      <c r="D17" s="6">
        <v>5</v>
      </c>
      <c r="E17" s="6" t="s">
        <v>20</v>
      </c>
      <c r="F17" s="6" t="s">
        <v>9</v>
      </c>
      <c r="G17" s="6" t="s">
        <v>10</v>
      </c>
      <c r="H17" s="6" t="s">
        <v>10</v>
      </c>
      <c r="I17" s="6" t="s">
        <v>9</v>
      </c>
      <c r="J17" s="6" t="s">
        <v>10</v>
      </c>
      <c r="K17" s="6" t="s">
        <v>10</v>
      </c>
      <c r="L17" s="7" t="s">
        <v>50</v>
      </c>
      <c r="M17" s="6" t="s">
        <v>49</v>
      </c>
    </row>
    <row r="18" spans="1:13" x14ac:dyDescent="0.2">
      <c r="A18" s="6">
        <v>2018</v>
      </c>
      <c r="B18" s="6">
        <v>2851909</v>
      </c>
      <c r="C18" s="6" t="s">
        <v>58</v>
      </c>
      <c r="D18" s="6">
        <v>5</v>
      </c>
      <c r="E18" s="6" t="s">
        <v>18</v>
      </c>
      <c r="F18" s="6" t="s">
        <v>9</v>
      </c>
      <c r="G18" s="6" t="s">
        <v>9</v>
      </c>
      <c r="H18" s="6" t="s">
        <v>9</v>
      </c>
      <c r="I18" s="6" t="s">
        <v>9</v>
      </c>
      <c r="J18" s="6" t="s">
        <v>8</v>
      </c>
      <c r="K18" s="6" t="s">
        <v>8</v>
      </c>
      <c r="L18" s="7" t="s">
        <v>50</v>
      </c>
      <c r="M18" s="7" t="s">
        <v>50</v>
      </c>
    </row>
    <row r="19" spans="1:13" x14ac:dyDescent="0.2">
      <c r="A19" s="6">
        <v>2019</v>
      </c>
      <c r="B19" s="6">
        <v>2653833</v>
      </c>
      <c r="C19" s="6" t="s">
        <v>58</v>
      </c>
      <c r="D19" s="6">
        <v>6</v>
      </c>
      <c r="E19" s="6" t="s">
        <v>21</v>
      </c>
      <c r="F19" s="6" t="s">
        <v>9</v>
      </c>
      <c r="G19" s="6" t="s">
        <v>9</v>
      </c>
      <c r="H19" s="6" t="s">
        <v>8</v>
      </c>
      <c r="I19" s="6" t="s">
        <v>8</v>
      </c>
      <c r="J19" s="6" t="s">
        <v>7</v>
      </c>
      <c r="K19" s="6" t="s">
        <v>8</v>
      </c>
      <c r="L19" s="7" t="s">
        <v>50</v>
      </c>
      <c r="M19" s="7" t="s">
        <v>50</v>
      </c>
    </row>
    <row r="20" spans="1:13" x14ac:dyDescent="0.2">
      <c r="A20" s="6">
        <v>2018</v>
      </c>
      <c r="B20" s="6">
        <v>2923810</v>
      </c>
      <c r="C20" s="6" t="s">
        <v>58</v>
      </c>
      <c r="D20" s="6">
        <v>5</v>
      </c>
      <c r="E20" s="6" t="s">
        <v>19</v>
      </c>
      <c r="F20" s="6" t="s">
        <v>11</v>
      </c>
      <c r="G20" s="6" t="s">
        <v>10</v>
      </c>
      <c r="H20" s="6" t="s">
        <v>10</v>
      </c>
      <c r="I20" s="6" t="s">
        <v>10</v>
      </c>
      <c r="J20" s="6" t="s">
        <v>9</v>
      </c>
      <c r="K20" s="6" t="s">
        <v>9</v>
      </c>
      <c r="L20" s="7" t="s">
        <v>50</v>
      </c>
      <c r="M20" s="6" t="s">
        <v>48</v>
      </c>
    </row>
    <row r="21" spans="1:13" x14ac:dyDescent="0.2">
      <c r="A21" s="6">
        <v>2018</v>
      </c>
      <c r="B21" s="6">
        <v>2151509</v>
      </c>
      <c r="C21" s="6" t="s">
        <v>58</v>
      </c>
      <c r="D21" s="6">
        <v>6</v>
      </c>
      <c r="E21" s="6" t="s">
        <v>21</v>
      </c>
      <c r="F21" s="6" t="s">
        <v>11</v>
      </c>
      <c r="G21" s="6" t="s">
        <v>9</v>
      </c>
      <c r="H21" s="6" t="s">
        <v>10</v>
      </c>
      <c r="I21" s="6" t="s">
        <v>10</v>
      </c>
      <c r="J21" s="6" t="s">
        <v>9</v>
      </c>
      <c r="K21" s="6" t="s">
        <v>10</v>
      </c>
      <c r="L21" s="7" t="s">
        <v>50</v>
      </c>
      <c r="M21" s="6" t="s">
        <v>49</v>
      </c>
    </row>
    <row r="22" spans="1:13" x14ac:dyDescent="0.2">
      <c r="A22" s="6">
        <v>2018</v>
      </c>
      <c r="B22" s="6">
        <v>2533620</v>
      </c>
      <c r="C22" s="6" t="s">
        <v>58</v>
      </c>
      <c r="D22" s="6">
        <v>8</v>
      </c>
      <c r="E22" s="6" t="s">
        <v>21</v>
      </c>
      <c r="F22" s="6" t="s">
        <v>11</v>
      </c>
      <c r="G22" s="6" t="s">
        <v>10</v>
      </c>
      <c r="H22" s="6" t="s">
        <v>10</v>
      </c>
      <c r="I22" s="6" t="s">
        <v>10</v>
      </c>
      <c r="J22" s="6" t="s">
        <v>10</v>
      </c>
      <c r="K22" s="6" t="s">
        <v>9</v>
      </c>
      <c r="L22" s="7" t="s">
        <v>50</v>
      </c>
      <c r="M22" s="6" t="s">
        <v>49</v>
      </c>
    </row>
    <row r="23" spans="1:13" x14ac:dyDescent="0.2">
      <c r="A23" s="6">
        <v>2019</v>
      </c>
      <c r="B23" s="6">
        <v>2368302</v>
      </c>
      <c r="C23" s="6" t="s">
        <v>58</v>
      </c>
      <c r="D23" s="6">
        <v>8</v>
      </c>
      <c r="E23" s="6" t="s">
        <v>21</v>
      </c>
      <c r="F23" s="6" t="s">
        <v>11</v>
      </c>
      <c r="G23" s="6" t="s">
        <v>10</v>
      </c>
      <c r="H23" s="6" t="s">
        <v>10</v>
      </c>
      <c r="I23" s="6" t="s">
        <v>9</v>
      </c>
      <c r="J23" s="6" t="s">
        <v>11</v>
      </c>
      <c r="K23" s="6" t="s">
        <v>10</v>
      </c>
      <c r="L23" s="7" t="s">
        <v>50</v>
      </c>
      <c r="M23" s="6" t="s">
        <v>48</v>
      </c>
    </row>
    <row r="24" spans="1:13" x14ac:dyDescent="0.2">
      <c r="A24" s="6">
        <v>2018</v>
      </c>
      <c r="B24" s="6">
        <v>2127376</v>
      </c>
      <c r="C24" s="6" t="s">
        <v>58</v>
      </c>
      <c r="D24" s="6">
        <v>7</v>
      </c>
      <c r="E24" s="6" t="s">
        <v>21</v>
      </c>
      <c r="F24" s="6" t="s">
        <v>7</v>
      </c>
      <c r="G24" s="6" t="s">
        <v>9</v>
      </c>
      <c r="H24" s="6" t="s">
        <v>9</v>
      </c>
      <c r="I24" s="6" t="s">
        <v>7</v>
      </c>
      <c r="J24" s="6" t="s">
        <v>8</v>
      </c>
      <c r="K24" s="6" t="s">
        <v>9</v>
      </c>
      <c r="L24" s="7" t="s">
        <v>50</v>
      </c>
      <c r="M24" s="6" t="s">
        <v>48</v>
      </c>
    </row>
    <row r="25" spans="1:13" x14ac:dyDescent="0.2">
      <c r="A25" s="6">
        <v>2018</v>
      </c>
      <c r="B25" s="6">
        <v>2035865</v>
      </c>
      <c r="C25" s="6" t="s">
        <v>58</v>
      </c>
      <c r="D25" s="6">
        <v>8</v>
      </c>
      <c r="E25" s="6" t="s">
        <v>21</v>
      </c>
      <c r="F25" s="6" t="s">
        <v>7</v>
      </c>
      <c r="G25" s="6" t="s">
        <v>8</v>
      </c>
      <c r="H25" s="6" t="s">
        <v>8</v>
      </c>
      <c r="I25" s="6" t="s">
        <v>8</v>
      </c>
      <c r="J25" s="6" t="s">
        <v>8</v>
      </c>
      <c r="K25" s="6" t="s">
        <v>8</v>
      </c>
      <c r="L25" s="7" t="s">
        <v>50</v>
      </c>
      <c r="M25" s="7" t="s">
        <v>50</v>
      </c>
    </row>
    <row r="26" spans="1:13" x14ac:dyDescent="0.2">
      <c r="A26" s="6">
        <v>2019</v>
      </c>
      <c r="B26" s="6">
        <v>2199338</v>
      </c>
      <c r="C26" s="6" t="s">
        <v>58</v>
      </c>
      <c r="D26" s="6">
        <v>6</v>
      </c>
      <c r="E26" s="6" t="s">
        <v>21</v>
      </c>
      <c r="F26" s="6" t="s">
        <v>7</v>
      </c>
      <c r="G26" s="6" t="s">
        <v>11</v>
      </c>
      <c r="H26" s="6" t="s">
        <v>11</v>
      </c>
      <c r="I26" s="6" t="s">
        <v>11</v>
      </c>
      <c r="J26" s="6" t="s">
        <v>11</v>
      </c>
      <c r="K26" s="6" t="s">
        <v>8</v>
      </c>
      <c r="L26" s="7" t="s">
        <v>50</v>
      </c>
      <c r="M26" s="6" t="s">
        <v>48</v>
      </c>
    </row>
    <row r="27" spans="1:13" x14ac:dyDescent="0.2">
      <c r="A27" s="6">
        <v>2018</v>
      </c>
      <c r="B27" s="6">
        <v>2013137</v>
      </c>
      <c r="C27" s="6" t="s">
        <v>58</v>
      </c>
      <c r="D27" s="6">
        <v>8</v>
      </c>
      <c r="E27" s="6" t="s">
        <v>21</v>
      </c>
      <c r="F27" s="6" t="s">
        <v>10</v>
      </c>
      <c r="G27" s="6" t="s">
        <v>9</v>
      </c>
      <c r="H27" s="6" t="s">
        <v>8</v>
      </c>
      <c r="I27" s="6" t="s">
        <v>8</v>
      </c>
      <c r="J27" s="6" t="s">
        <v>8</v>
      </c>
      <c r="K27" s="6" t="s">
        <v>8</v>
      </c>
      <c r="L27" s="7" t="s">
        <v>51</v>
      </c>
      <c r="M27" s="7" t="s">
        <v>50</v>
      </c>
    </row>
    <row r="28" spans="1:13" x14ac:dyDescent="0.2">
      <c r="A28" s="6">
        <v>2018</v>
      </c>
      <c r="B28" s="6">
        <v>2303878</v>
      </c>
      <c r="C28" s="6" t="s">
        <v>58</v>
      </c>
      <c r="D28" s="6">
        <v>8</v>
      </c>
      <c r="E28" s="6" t="s">
        <v>21</v>
      </c>
      <c r="F28" s="6" t="s">
        <v>10</v>
      </c>
      <c r="G28" s="6" t="s">
        <v>7</v>
      </c>
      <c r="H28" s="6" t="s">
        <v>8</v>
      </c>
      <c r="I28" s="6" t="s">
        <v>8</v>
      </c>
      <c r="J28" s="6" t="s">
        <v>8</v>
      </c>
      <c r="K28" s="6" t="s">
        <v>8</v>
      </c>
      <c r="L28" s="7" t="s">
        <v>51</v>
      </c>
      <c r="M28" s="7" t="s">
        <v>50</v>
      </c>
    </row>
    <row r="29" spans="1:13" x14ac:dyDescent="0.2">
      <c r="A29" s="6">
        <v>2019</v>
      </c>
      <c r="B29" s="6">
        <v>2471983</v>
      </c>
      <c r="C29" s="6" t="s">
        <v>58</v>
      </c>
      <c r="D29" s="6">
        <v>8</v>
      </c>
      <c r="E29" s="6" t="s">
        <v>21</v>
      </c>
      <c r="F29" s="6" t="s">
        <v>10</v>
      </c>
      <c r="G29" s="6" t="s">
        <v>9</v>
      </c>
      <c r="H29" s="6" t="s">
        <v>9</v>
      </c>
      <c r="I29" s="6" t="s">
        <v>9</v>
      </c>
      <c r="J29" s="6" t="s">
        <v>9</v>
      </c>
      <c r="K29" s="6" t="s">
        <v>9</v>
      </c>
      <c r="L29" s="7" t="s">
        <v>51</v>
      </c>
      <c r="M29" s="6" t="s">
        <v>49</v>
      </c>
    </row>
    <row r="30" spans="1:13" x14ac:dyDescent="0.2">
      <c r="A30" s="6">
        <v>2019</v>
      </c>
      <c r="B30" s="6">
        <v>2219950</v>
      </c>
      <c r="C30" s="6" t="s">
        <v>58</v>
      </c>
      <c r="D30" s="6">
        <v>6</v>
      </c>
      <c r="E30" s="6" t="s">
        <v>21</v>
      </c>
      <c r="F30" s="6" t="s">
        <v>8</v>
      </c>
      <c r="G30" s="6" t="s">
        <v>8</v>
      </c>
      <c r="H30" s="6" t="s">
        <v>8</v>
      </c>
      <c r="I30" s="6" t="s">
        <v>8</v>
      </c>
      <c r="J30" s="6" t="s">
        <v>8</v>
      </c>
      <c r="K30" s="6" t="s">
        <v>8</v>
      </c>
      <c r="L30" s="7" t="s">
        <v>51</v>
      </c>
      <c r="M30" s="7" t="s">
        <v>50</v>
      </c>
    </row>
    <row r="31" spans="1:13" x14ac:dyDescent="0.2">
      <c r="A31" s="6">
        <v>2019</v>
      </c>
      <c r="B31" s="6">
        <v>2437124</v>
      </c>
      <c r="C31" s="6" t="s">
        <v>58</v>
      </c>
      <c r="D31" s="6">
        <v>7</v>
      </c>
      <c r="E31" s="6" t="s">
        <v>21</v>
      </c>
      <c r="F31" s="6" t="s">
        <v>8</v>
      </c>
      <c r="G31" s="6" t="s">
        <v>8</v>
      </c>
      <c r="H31" s="6" t="s">
        <v>8</v>
      </c>
      <c r="I31" s="6" t="s">
        <v>9</v>
      </c>
      <c r="J31" s="6" t="s">
        <v>9</v>
      </c>
      <c r="K31" s="6" t="s">
        <v>8</v>
      </c>
      <c r="L31" s="7" t="s">
        <v>51</v>
      </c>
      <c r="M31" s="6" t="s">
        <v>49</v>
      </c>
    </row>
    <row r="32" spans="1:13" x14ac:dyDescent="0.2">
      <c r="A32" s="6">
        <v>2018</v>
      </c>
      <c r="B32" s="6">
        <v>2473997</v>
      </c>
      <c r="C32" s="6" t="s">
        <v>58</v>
      </c>
      <c r="D32" s="6">
        <v>7</v>
      </c>
      <c r="E32" s="6" t="s">
        <v>21</v>
      </c>
      <c r="F32" s="6" t="s">
        <v>9</v>
      </c>
      <c r="G32" s="6" t="s">
        <v>11</v>
      </c>
      <c r="H32" s="6" t="s">
        <v>9</v>
      </c>
      <c r="I32" s="6" t="s">
        <v>9</v>
      </c>
      <c r="J32" s="6" t="s">
        <v>10</v>
      </c>
      <c r="K32" s="6" t="s">
        <v>8</v>
      </c>
      <c r="L32" s="7" t="s">
        <v>51</v>
      </c>
      <c r="M32" s="6" t="s">
        <v>49</v>
      </c>
    </row>
    <row r="33" spans="1:13" x14ac:dyDescent="0.2">
      <c r="A33" s="6">
        <v>2018</v>
      </c>
      <c r="B33" s="6">
        <v>2160464</v>
      </c>
      <c r="C33" s="6" t="s">
        <v>58</v>
      </c>
      <c r="D33" s="6">
        <v>8</v>
      </c>
      <c r="E33" s="6" t="s">
        <v>21</v>
      </c>
      <c r="F33" s="6" t="s">
        <v>9</v>
      </c>
      <c r="G33" s="6" t="s">
        <v>8</v>
      </c>
      <c r="H33" s="6" t="s">
        <v>8</v>
      </c>
      <c r="I33" s="6" t="s">
        <v>9</v>
      </c>
      <c r="J33" s="6" t="s">
        <v>10</v>
      </c>
      <c r="K33" s="6" t="s">
        <v>8</v>
      </c>
      <c r="L33" s="7" t="s">
        <v>51</v>
      </c>
      <c r="M33" s="7" t="s">
        <v>50</v>
      </c>
    </row>
    <row r="34" spans="1:13" x14ac:dyDescent="0.2">
      <c r="A34" s="6">
        <v>2019</v>
      </c>
      <c r="B34" s="6">
        <v>2847209</v>
      </c>
      <c r="C34" s="6" t="s">
        <v>58</v>
      </c>
      <c r="D34" s="6">
        <v>6</v>
      </c>
      <c r="E34" s="6" t="s">
        <v>21</v>
      </c>
      <c r="F34" s="6" t="s">
        <v>9</v>
      </c>
      <c r="G34" s="6" t="s">
        <v>10</v>
      </c>
      <c r="H34" s="6" t="s">
        <v>9</v>
      </c>
      <c r="I34" s="6" t="s">
        <v>8</v>
      </c>
      <c r="J34" s="6" t="s">
        <v>8</v>
      </c>
      <c r="K34" s="6" t="s">
        <v>8</v>
      </c>
      <c r="L34" s="7" t="s">
        <v>51</v>
      </c>
      <c r="M34" s="6" t="s">
        <v>48</v>
      </c>
    </row>
    <row r="35" spans="1:13" x14ac:dyDescent="0.2">
      <c r="A35" s="6">
        <v>2019</v>
      </c>
      <c r="B35" s="6">
        <v>2011726</v>
      </c>
      <c r="C35" s="6" t="s">
        <v>58</v>
      </c>
      <c r="D35" s="6">
        <v>8</v>
      </c>
      <c r="E35" s="6" t="s">
        <v>21</v>
      </c>
      <c r="F35" s="6" t="s">
        <v>9</v>
      </c>
      <c r="G35" s="6" t="s">
        <v>8</v>
      </c>
      <c r="H35" s="6" t="s">
        <v>10</v>
      </c>
      <c r="I35" s="6" t="s">
        <v>8</v>
      </c>
      <c r="J35" s="6" t="s">
        <v>8</v>
      </c>
      <c r="K35" s="6" t="s">
        <v>8</v>
      </c>
      <c r="L35" s="7" t="s">
        <v>51</v>
      </c>
      <c r="M35" s="7" t="s">
        <v>50</v>
      </c>
    </row>
    <row r="36" spans="1:13" x14ac:dyDescent="0.2">
      <c r="A36" s="6">
        <v>2019</v>
      </c>
      <c r="B36" s="6">
        <v>2661129</v>
      </c>
      <c r="C36" s="6" t="s">
        <v>58</v>
      </c>
      <c r="D36" s="6">
        <v>8</v>
      </c>
      <c r="E36" s="6" t="s">
        <v>21</v>
      </c>
      <c r="F36" s="6" t="s">
        <v>9</v>
      </c>
      <c r="G36" s="6" t="s">
        <v>8</v>
      </c>
      <c r="H36" s="6" t="s">
        <v>9</v>
      </c>
      <c r="I36" s="6" t="s">
        <v>9</v>
      </c>
      <c r="J36" s="6" t="s">
        <v>8</v>
      </c>
      <c r="K36" s="6" t="s">
        <v>8</v>
      </c>
      <c r="L36" s="7" t="s">
        <v>51</v>
      </c>
      <c r="M36" s="7" t="s">
        <v>50</v>
      </c>
    </row>
    <row r="37" spans="1:13" x14ac:dyDescent="0.2">
      <c r="A37" s="6">
        <v>2019</v>
      </c>
      <c r="B37" s="6">
        <v>2814551</v>
      </c>
      <c r="C37" s="6" t="s">
        <v>58</v>
      </c>
      <c r="D37" s="6">
        <v>8</v>
      </c>
      <c r="E37" s="6" t="s">
        <v>21</v>
      </c>
      <c r="F37" s="6" t="s">
        <v>9</v>
      </c>
      <c r="G37" s="6" t="s">
        <v>11</v>
      </c>
      <c r="H37" s="6" t="s">
        <v>9</v>
      </c>
      <c r="I37" s="6" t="s">
        <v>9</v>
      </c>
      <c r="J37" s="6" t="s">
        <v>11</v>
      </c>
      <c r="K37" s="6" t="s">
        <v>11</v>
      </c>
      <c r="L37" s="7" t="s">
        <v>51</v>
      </c>
      <c r="M37" s="7" t="s">
        <v>50</v>
      </c>
    </row>
    <row r="38" spans="1:13" x14ac:dyDescent="0.2">
      <c r="A38" s="6">
        <v>2018</v>
      </c>
      <c r="B38" s="6">
        <v>2462923</v>
      </c>
      <c r="C38" s="6" t="s">
        <v>58</v>
      </c>
      <c r="D38" s="6">
        <v>8</v>
      </c>
      <c r="E38" s="6" t="s">
        <v>21</v>
      </c>
      <c r="F38" s="6" t="s">
        <v>11</v>
      </c>
      <c r="G38" s="6" t="s">
        <v>11</v>
      </c>
      <c r="H38" s="6" t="s">
        <v>11</v>
      </c>
      <c r="I38" s="6" t="s">
        <v>11</v>
      </c>
      <c r="J38" s="6" t="s">
        <v>11</v>
      </c>
      <c r="K38" s="6" t="s">
        <v>10</v>
      </c>
      <c r="L38" s="7" t="s">
        <v>51</v>
      </c>
      <c r="M38" s="7" t="s">
        <v>50</v>
      </c>
    </row>
    <row r="39" spans="1:13" x14ac:dyDescent="0.2">
      <c r="A39" s="6">
        <v>2018</v>
      </c>
      <c r="B39" s="6">
        <v>2506588</v>
      </c>
      <c r="C39" s="6" t="s">
        <v>58</v>
      </c>
      <c r="D39" s="6">
        <v>8</v>
      </c>
      <c r="E39" s="6" t="s">
        <v>21</v>
      </c>
      <c r="F39" s="6" t="s">
        <v>7</v>
      </c>
      <c r="G39" s="6" t="s">
        <v>10</v>
      </c>
      <c r="H39" s="6" t="s">
        <v>9</v>
      </c>
      <c r="I39" s="6" t="s">
        <v>8</v>
      </c>
      <c r="J39" s="6" t="s">
        <v>9</v>
      </c>
      <c r="K39" s="6" t="s">
        <v>7</v>
      </c>
      <c r="L39" s="7" t="s">
        <v>51</v>
      </c>
      <c r="M39" s="7" t="s">
        <v>50</v>
      </c>
    </row>
    <row r="40" spans="1:13" x14ac:dyDescent="0.2">
      <c r="A40" s="6">
        <v>2019</v>
      </c>
      <c r="B40" s="6">
        <v>2799779</v>
      </c>
      <c r="C40" s="6" t="s">
        <v>58</v>
      </c>
      <c r="D40" s="6">
        <v>8</v>
      </c>
      <c r="E40" s="6" t="s">
        <v>21</v>
      </c>
      <c r="F40" s="6" t="s">
        <v>7</v>
      </c>
      <c r="G40" s="6" t="s">
        <v>7</v>
      </c>
      <c r="H40" s="6" t="s">
        <v>7</v>
      </c>
      <c r="I40" s="6" t="s">
        <v>7</v>
      </c>
      <c r="J40" s="6" t="s">
        <v>7</v>
      </c>
      <c r="K40" s="6" t="s">
        <v>7</v>
      </c>
      <c r="L40" s="7" t="s">
        <v>51</v>
      </c>
      <c r="M40" s="7" t="s">
        <v>50</v>
      </c>
    </row>
    <row r="41" spans="1:13" x14ac:dyDescent="0.2">
      <c r="A41" s="6">
        <v>2018</v>
      </c>
      <c r="B41" s="6">
        <v>2442231</v>
      </c>
      <c r="C41" s="6" t="s">
        <v>58</v>
      </c>
      <c r="D41" s="6">
        <v>5</v>
      </c>
      <c r="E41" s="6" t="s">
        <v>19</v>
      </c>
      <c r="F41" s="6" t="s">
        <v>10</v>
      </c>
      <c r="G41" s="6" t="s">
        <v>10</v>
      </c>
      <c r="H41" s="6" t="s">
        <v>9</v>
      </c>
      <c r="I41" s="6" t="s">
        <v>9</v>
      </c>
      <c r="J41" s="6" t="s">
        <v>10</v>
      </c>
      <c r="K41" s="6" t="s">
        <v>10</v>
      </c>
      <c r="L41" s="6" t="s">
        <v>45</v>
      </c>
      <c r="M41" s="6" t="s">
        <v>45</v>
      </c>
    </row>
    <row r="42" spans="1:13" x14ac:dyDescent="0.2">
      <c r="A42" s="6">
        <v>2019</v>
      </c>
      <c r="B42" s="6">
        <v>2662571</v>
      </c>
      <c r="C42" s="6" t="s">
        <v>58</v>
      </c>
      <c r="D42" s="6">
        <v>6</v>
      </c>
      <c r="E42" s="6" t="s">
        <v>21</v>
      </c>
      <c r="F42" s="6" t="s">
        <v>10</v>
      </c>
      <c r="G42" s="6" t="s">
        <v>10</v>
      </c>
      <c r="H42" s="6" t="s">
        <v>10</v>
      </c>
      <c r="I42" s="6" t="s">
        <v>10</v>
      </c>
      <c r="J42" s="6" t="s">
        <v>8</v>
      </c>
      <c r="K42" s="6" t="s">
        <v>8</v>
      </c>
      <c r="L42" s="6" t="s">
        <v>45</v>
      </c>
      <c r="M42" s="6" t="s">
        <v>47</v>
      </c>
    </row>
    <row r="43" spans="1:13" x14ac:dyDescent="0.2">
      <c r="A43" s="6">
        <v>2018</v>
      </c>
      <c r="B43" s="6">
        <v>2684771</v>
      </c>
      <c r="C43" s="6" t="s">
        <v>58</v>
      </c>
      <c r="D43" s="6">
        <v>5</v>
      </c>
      <c r="E43" s="6" t="s">
        <v>19</v>
      </c>
      <c r="F43" s="6" t="s">
        <v>9</v>
      </c>
      <c r="G43" s="6" t="s">
        <v>9</v>
      </c>
      <c r="H43" s="6" t="s">
        <v>9</v>
      </c>
      <c r="I43" s="6" t="s">
        <v>9</v>
      </c>
      <c r="J43" s="6" t="s">
        <v>9</v>
      </c>
      <c r="K43" s="6" t="s">
        <v>9</v>
      </c>
      <c r="L43" s="6" t="s">
        <v>45</v>
      </c>
      <c r="M43" s="6" t="s">
        <v>45</v>
      </c>
    </row>
    <row r="44" spans="1:13" x14ac:dyDescent="0.2">
      <c r="A44" s="6">
        <v>2019</v>
      </c>
      <c r="B44" s="6">
        <v>2640985</v>
      </c>
      <c r="C44" s="6" t="s">
        <v>58</v>
      </c>
      <c r="D44" s="6">
        <v>0</v>
      </c>
      <c r="E44" s="6" t="s">
        <v>19</v>
      </c>
      <c r="F44" s="6" t="s">
        <v>9</v>
      </c>
      <c r="G44" s="6" t="s">
        <v>10</v>
      </c>
      <c r="H44" s="6" t="s">
        <v>11</v>
      </c>
      <c r="I44" s="6" t="s">
        <v>9</v>
      </c>
      <c r="J44" s="6" t="s">
        <v>9</v>
      </c>
      <c r="K44" s="6" t="s">
        <v>10</v>
      </c>
      <c r="L44" s="6" t="s">
        <v>45</v>
      </c>
      <c r="M44" s="6" t="s">
        <v>45</v>
      </c>
    </row>
    <row r="45" spans="1:13" x14ac:dyDescent="0.2">
      <c r="A45" s="6">
        <v>2019</v>
      </c>
      <c r="B45" s="6">
        <v>2918693</v>
      </c>
      <c r="C45" s="6" t="s">
        <v>58</v>
      </c>
      <c r="D45" s="6">
        <v>0</v>
      </c>
      <c r="E45" s="6" t="s">
        <v>20</v>
      </c>
      <c r="F45" s="6" t="s">
        <v>9</v>
      </c>
      <c r="G45" s="6" t="s">
        <v>10</v>
      </c>
      <c r="H45" s="6" t="s">
        <v>10</v>
      </c>
      <c r="I45" s="6" t="s">
        <v>10</v>
      </c>
      <c r="J45" s="6" t="s">
        <v>10</v>
      </c>
      <c r="K45" s="6" t="s">
        <v>10</v>
      </c>
      <c r="L45" s="6" t="s">
        <v>45</v>
      </c>
      <c r="M45" s="6" t="s">
        <v>45</v>
      </c>
    </row>
    <row r="46" spans="1:13" x14ac:dyDescent="0.2">
      <c r="A46" s="6">
        <v>2018</v>
      </c>
      <c r="B46" s="6">
        <v>2449250</v>
      </c>
      <c r="C46" s="6" t="s">
        <v>58</v>
      </c>
      <c r="D46" s="6">
        <v>2</v>
      </c>
      <c r="E46" s="6" t="s">
        <v>19</v>
      </c>
      <c r="F46" s="6" t="s">
        <v>11</v>
      </c>
      <c r="G46" s="6" t="s">
        <v>9</v>
      </c>
      <c r="H46" s="6" t="s">
        <v>9</v>
      </c>
      <c r="I46" s="6" t="s">
        <v>9</v>
      </c>
      <c r="J46" s="6" t="s">
        <v>9</v>
      </c>
      <c r="K46" s="6" t="s">
        <v>11</v>
      </c>
      <c r="L46" s="6" t="s">
        <v>45</v>
      </c>
      <c r="M46" s="6" t="s">
        <v>45</v>
      </c>
    </row>
    <row r="47" spans="1:13" x14ac:dyDescent="0.2">
      <c r="A47" s="6">
        <v>2018</v>
      </c>
      <c r="B47" s="6">
        <v>2000472</v>
      </c>
      <c r="C47" s="6" t="s">
        <v>58</v>
      </c>
      <c r="D47" s="6">
        <v>4</v>
      </c>
      <c r="E47" s="6" t="s">
        <v>18</v>
      </c>
      <c r="F47" s="6" t="s">
        <v>11</v>
      </c>
      <c r="G47" s="6" t="s">
        <v>11</v>
      </c>
      <c r="H47" s="6" t="s">
        <v>11</v>
      </c>
      <c r="I47" s="6" t="s">
        <v>9</v>
      </c>
      <c r="J47" s="6" t="s">
        <v>9</v>
      </c>
      <c r="K47" s="6" t="s">
        <v>9</v>
      </c>
      <c r="L47" s="6" t="s">
        <v>45</v>
      </c>
      <c r="M47" s="6" t="s">
        <v>45</v>
      </c>
    </row>
    <row r="48" spans="1:13" x14ac:dyDescent="0.2">
      <c r="A48" s="6">
        <v>2018</v>
      </c>
      <c r="B48" s="6">
        <v>2255305</v>
      </c>
      <c r="C48" s="6" t="s">
        <v>58</v>
      </c>
      <c r="D48" s="6">
        <v>4</v>
      </c>
      <c r="E48" s="6" t="s">
        <v>18</v>
      </c>
      <c r="F48" s="6" t="s">
        <v>11</v>
      </c>
      <c r="G48" s="6" t="s">
        <v>10</v>
      </c>
      <c r="H48" s="6" t="s">
        <v>9</v>
      </c>
      <c r="I48" s="6" t="s">
        <v>9</v>
      </c>
      <c r="J48" s="6" t="s">
        <v>10</v>
      </c>
      <c r="K48" s="6" t="s">
        <v>11</v>
      </c>
      <c r="L48" s="6" t="s">
        <v>45</v>
      </c>
      <c r="M48" s="6" t="s">
        <v>45</v>
      </c>
    </row>
    <row r="49" spans="1:13" x14ac:dyDescent="0.2">
      <c r="A49" s="6">
        <v>2018</v>
      </c>
      <c r="B49" s="6">
        <v>2918930</v>
      </c>
      <c r="C49" s="6" t="s">
        <v>58</v>
      </c>
      <c r="D49" s="6">
        <v>7</v>
      </c>
      <c r="E49" s="6" t="s">
        <v>21</v>
      </c>
      <c r="F49" s="6" t="s">
        <v>11</v>
      </c>
      <c r="G49" s="6" t="s">
        <v>10</v>
      </c>
      <c r="H49" s="6" t="s">
        <v>10</v>
      </c>
      <c r="I49" s="6" t="s">
        <v>9</v>
      </c>
      <c r="J49" s="6" t="s">
        <v>10</v>
      </c>
      <c r="K49" s="6" t="s">
        <v>11</v>
      </c>
      <c r="L49" s="6" t="s">
        <v>45</v>
      </c>
      <c r="M49" s="6" t="s">
        <v>45</v>
      </c>
    </row>
    <row r="50" spans="1:13" x14ac:dyDescent="0.2">
      <c r="A50" s="6">
        <v>2019</v>
      </c>
      <c r="B50" s="6">
        <v>2654446</v>
      </c>
      <c r="C50" s="6" t="s">
        <v>58</v>
      </c>
      <c r="D50" s="6">
        <v>0</v>
      </c>
      <c r="E50" s="6" t="s">
        <v>19</v>
      </c>
      <c r="F50" s="6" t="s">
        <v>11</v>
      </c>
      <c r="G50" s="6" t="s">
        <v>11</v>
      </c>
      <c r="H50" s="6" t="s">
        <v>11</v>
      </c>
      <c r="I50" s="6" t="s">
        <v>9</v>
      </c>
      <c r="J50" s="6" t="s">
        <v>11</v>
      </c>
      <c r="K50" s="6" t="s">
        <v>10</v>
      </c>
      <c r="L50" s="6" t="s">
        <v>45</v>
      </c>
      <c r="M50" s="6" t="s">
        <v>45</v>
      </c>
    </row>
    <row r="51" spans="1:13" x14ac:dyDescent="0.2">
      <c r="A51" s="6">
        <v>2019</v>
      </c>
      <c r="B51" s="6">
        <v>2988390</v>
      </c>
      <c r="C51" s="6" t="s">
        <v>58</v>
      </c>
      <c r="D51" s="6">
        <v>1</v>
      </c>
      <c r="E51" s="6" t="s">
        <v>19</v>
      </c>
      <c r="F51" s="6" t="s">
        <v>11</v>
      </c>
      <c r="G51" s="6" t="s">
        <v>10</v>
      </c>
      <c r="H51" s="6" t="s">
        <v>10</v>
      </c>
      <c r="I51" s="6" t="s">
        <v>9</v>
      </c>
      <c r="J51" s="6" t="s">
        <v>10</v>
      </c>
      <c r="K51" s="6" t="s">
        <v>10</v>
      </c>
      <c r="L51" s="6" t="s">
        <v>45</v>
      </c>
      <c r="M51" s="6" t="s">
        <v>45</v>
      </c>
    </row>
    <row r="52" spans="1:13" x14ac:dyDescent="0.2">
      <c r="A52" s="6">
        <v>2019</v>
      </c>
      <c r="B52" s="6">
        <v>2412359</v>
      </c>
      <c r="C52" s="6" t="s">
        <v>58</v>
      </c>
      <c r="D52" s="6">
        <v>3</v>
      </c>
      <c r="E52" s="6" t="s">
        <v>19</v>
      </c>
      <c r="F52" s="6" t="s">
        <v>11</v>
      </c>
      <c r="G52" s="6" t="s">
        <v>8</v>
      </c>
      <c r="H52" s="6" t="s">
        <v>8</v>
      </c>
      <c r="I52" s="6" t="s">
        <v>8</v>
      </c>
      <c r="J52" s="6" t="s">
        <v>8</v>
      </c>
      <c r="K52" s="6" t="s">
        <v>8</v>
      </c>
      <c r="L52" s="6" t="s">
        <v>45</v>
      </c>
      <c r="M52" s="6" t="s">
        <v>45</v>
      </c>
    </row>
    <row r="53" spans="1:13" x14ac:dyDescent="0.2">
      <c r="A53" s="6">
        <v>2019</v>
      </c>
      <c r="B53" s="6">
        <v>2520796</v>
      </c>
      <c r="C53" s="6" t="s">
        <v>58</v>
      </c>
      <c r="D53" s="6">
        <v>4</v>
      </c>
      <c r="E53" s="6" t="s">
        <v>20</v>
      </c>
      <c r="F53" s="6" t="s">
        <v>11</v>
      </c>
      <c r="G53" s="6" t="s">
        <v>10</v>
      </c>
      <c r="H53" s="6" t="s">
        <v>10</v>
      </c>
      <c r="I53" s="6" t="s">
        <v>11</v>
      </c>
      <c r="J53" s="6" t="s">
        <v>10</v>
      </c>
      <c r="K53" s="6" t="s">
        <v>10</v>
      </c>
      <c r="L53" s="6" t="s">
        <v>45</v>
      </c>
      <c r="M53" s="6" t="s">
        <v>45</v>
      </c>
    </row>
    <row r="54" spans="1:13" x14ac:dyDescent="0.2">
      <c r="A54" s="6">
        <v>2018</v>
      </c>
      <c r="B54" s="6">
        <v>2108305</v>
      </c>
      <c r="C54" s="6" t="s">
        <v>58</v>
      </c>
      <c r="D54" s="6">
        <v>0</v>
      </c>
      <c r="E54" s="6" t="s">
        <v>18</v>
      </c>
      <c r="F54" s="6" t="s">
        <v>10</v>
      </c>
      <c r="G54" s="6" t="s">
        <v>10</v>
      </c>
      <c r="H54" s="6" t="s">
        <v>10</v>
      </c>
      <c r="I54" s="6" t="s">
        <v>7</v>
      </c>
      <c r="J54" s="6" t="s">
        <v>10</v>
      </c>
      <c r="K54" s="6" t="s">
        <v>8</v>
      </c>
      <c r="L54" s="6" t="s">
        <v>46</v>
      </c>
      <c r="M54" s="6" t="s">
        <v>46</v>
      </c>
    </row>
    <row r="55" spans="1:13" x14ac:dyDescent="0.2">
      <c r="A55" s="6">
        <v>2018</v>
      </c>
      <c r="B55" s="6">
        <v>2159957</v>
      </c>
      <c r="C55" s="6" t="s">
        <v>58</v>
      </c>
      <c r="D55" s="6">
        <v>0</v>
      </c>
      <c r="E55" s="6" t="s">
        <v>18</v>
      </c>
      <c r="F55" s="6" t="s">
        <v>10</v>
      </c>
      <c r="G55" s="6" t="s">
        <v>11</v>
      </c>
      <c r="H55" s="6" t="s">
        <v>11</v>
      </c>
      <c r="I55" s="6" t="s">
        <v>11</v>
      </c>
      <c r="J55" s="6" t="s">
        <v>11</v>
      </c>
      <c r="K55" s="6" t="s">
        <v>11</v>
      </c>
      <c r="L55" s="6" t="s">
        <v>46</v>
      </c>
      <c r="M55" s="6" t="s">
        <v>46</v>
      </c>
    </row>
    <row r="56" spans="1:13" x14ac:dyDescent="0.2">
      <c r="A56" s="6">
        <v>2018</v>
      </c>
      <c r="B56" s="6">
        <v>2178218</v>
      </c>
      <c r="C56" s="6" t="s">
        <v>58</v>
      </c>
      <c r="D56" s="6">
        <v>0</v>
      </c>
      <c r="E56" s="6" t="s">
        <v>19</v>
      </c>
      <c r="F56" s="6" t="s">
        <v>10</v>
      </c>
      <c r="G56" s="6" t="s">
        <v>10</v>
      </c>
      <c r="H56" s="6" t="s">
        <v>10</v>
      </c>
      <c r="I56" s="6" t="s">
        <v>10</v>
      </c>
      <c r="J56" s="6" t="s">
        <v>10</v>
      </c>
      <c r="K56" s="6" t="s">
        <v>10</v>
      </c>
      <c r="L56" s="6" t="s">
        <v>46</v>
      </c>
      <c r="M56" s="6" t="s">
        <v>46</v>
      </c>
    </row>
    <row r="57" spans="1:13" x14ac:dyDescent="0.2">
      <c r="A57" s="6">
        <v>2018</v>
      </c>
      <c r="B57" s="6">
        <v>2192337</v>
      </c>
      <c r="C57" s="6" t="s">
        <v>58</v>
      </c>
      <c r="D57" s="6">
        <v>0</v>
      </c>
      <c r="E57" s="6" t="s">
        <v>19</v>
      </c>
      <c r="F57" s="6" t="s">
        <v>10</v>
      </c>
      <c r="G57" s="6" t="s">
        <v>11</v>
      </c>
      <c r="H57" s="6" t="s">
        <v>11</v>
      </c>
      <c r="I57" s="6" t="s">
        <v>11</v>
      </c>
      <c r="J57" s="6" t="s">
        <v>11</v>
      </c>
      <c r="K57" s="6" t="s">
        <v>11</v>
      </c>
      <c r="L57" s="6" t="s">
        <v>46</v>
      </c>
      <c r="M57" s="6" t="s">
        <v>47</v>
      </c>
    </row>
    <row r="58" spans="1:13" x14ac:dyDescent="0.2">
      <c r="A58" s="6">
        <v>2018</v>
      </c>
      <c r="B58" s="6">
        <v>2381708</v>
      </c>
      <c r="C58" s="6" t="s">
        <v>58</v>
      </c>
      <c r="D58" s="6">
        <v>0</v>
      </c>
      <c r="E58" s="6" t="s">
        <v>19</v>
      </c>
      <c r="F58" s="6" t="s">
        <v>10</v>
      </c>
      <c r="G58" s="6" t="s">
        <v>10</v>
      </c>
      <c r="H58" s="6" t="s">
        <v>10</v>
      </c>
      <c r="I58" s="6" t="s">
        <v>8</v>
      </c>
      <c r="J58" s="6" t="s">
        <v>10</v>
      </c>
      <c r="K58" s="6" t="s">
        <v>9</v>
      </c>
      <c r="L58" s="6" t="s">
        <v>46</v>
      </c>
      <c r="M58" s="6" t="s">
        <v>46</v>
      </c>
    </row>
    <row r="59" spans="1:13" x14ac:dyDescent="0.2">
      <c r="A59" s="6">
        <v>2018</v>
      </c>
      <c r="B59" s="6">
        <v>2385724</v>
      </c>
      <c r="C59" s="6" t="s">
        <v>58</v>
      </c>
      <c r="D59" s="6">
        <v>0</v>
      </c>
      <c r="E59" s="6" t="s">
        <v>18</v>
      </c>
      <c r="F59" s="6" t="s">
        <v>10</v>
      </c>
      <c r="G59" s="6" t="s">
        <v>10</v>
      </c>
      <c r="H59" s="6" t="s">
        <v>10</v>
      </c>
      <c r="I59" s="6" t="s">
        <v>9</v>
      </c>
      <c r="J59" s="6" t="s">
        <v>10</v>
      </c>
      <c r="K59" s="6" t="s">
        <v>9</v>
      </c>
      <c r="L59" s="6" t="s">
        <v>46</v>
      </c>
      <c r="M59" s="6" t="s">
        <v>46</v>
      </c>
    </row>
    <row r="60" spans="1:13" x14ac:dyDescent="0.2">
      <c r="A60" s="6">
        <v>2018</v>
      </c>
      <c r="B60" s="6">
        <v>2570800</v>
      </c>
      <c r="C60" s="6" t="s">
        <v>58</v>
      </c>
      <c r="D60" s="6">
        <v>0</v>
      </c>
      <c r="E60" s="6" t="s">
        <v>19</v>
      </c>
      <c r="F60" s="6" t="s">
        <v>10</v>
      </c>
      <c r="G60" s="6" t="s">
        <v>10</v>
      </c>
      <c r="H60" s="6" t="s">
        <v>10</v>
      </c>
      <c r="I60" s="6" t="s">
        <v>10</v>
      </c>
      <c r="J60" s="6" t="s">
        <v>10</v>
      </c>
      <c r="K60" s="6" t="s">
        <v>10</v>
      </c>
      <c r="L60" s="6" t="s">
        <v>46</v>
      </c>
      <c r="M60" s="6" t="s">
        <v>46</v>
      </c>
    </row>
    <row r="61" spans="1:13" x14ac:dyDescent="0.2">
      <c r="A61" s="6">
        <v>2018</v>
      </c>
      <c r="B61" s="6">
        <v>2652617</v>
      </c>
      <c r="C61" s="6" t="s">
        <v>58</v>
      </c>
      <c r="D61" s="6">
        <v>0</v>
      </c>
      <c r="E61" s="6" t="s">
        <v>18</v>
      </c>
      <c r="F61" s="6" t="s">
        <v>10</v>
      </c>
      <c r="G61" s="6" t="s">
        <v>11</v>
      </c>
      <c r="H61" s="6" t="s">
        <v>11</v>
      </c>
      <c r="I61" s="6" t="s">
        <v>10</v>
      </c>
      <c r="J61" s="6" t="s">
        <v>11</v>
      </c>
      <c r="K61" s="6" t="s">
        <v>11</v>
      </c>
      <c r="L61" s="6" t="s">
        <v>46</v>
      </c>
      <c r="M61" s="6" t="s">
        <v>46</v>
      </c>
    </row>
    <row r="62" spans="1:13" x14ac:dyDescent="0.2">
      <c r="A62" s="6">
        <v>2018</v>
      </c>
      <c r="B62" s="6">
        <v>2653233</v>
      </c>
      <c r="C62" s="6" t="s">
        <v>58</v>
      </c>
      <c r="D62" s="6">
        <v>0</v>
      </c>
      <c r="E62" s="6" t="s">
        <v>19</v>
      </c>
      <c r="F62" s="6" t="s">
        <v>10</v>
      </c>
      <c r="G62" s="6" t="s">
        <v>9</v>
      </c>
      <c r="H62" s="6" t="s">
        <v>10</v>
      </c>
      <c r="I62" s="6" t="s">
        <v>9</v>
      </c>
      <c r="J62" s="6" t="s">
        <v>9</v>
      </c>
      <c r="K62" s="6" t="s">
        <v>10</v>
      </c>
      <c r="L62" s="6" t="s">
        <v>46</v>
      </c>
      <c r="M62" s="6" t="s">
        <v>46</v>
      </c>
    </row>
    <row r="63" spans="1:13" x14ac:dyDescent="0.2">
      <c r="A63" s="6">
        <v>2018</v>
      </c>
      <c r="B63" s="6">
        <v>2757025</v>
      </c>
      <c r="C63" s="6" t="s">
        <v>58</v>
      </c>
      <c r="D63" s="6">
        <v>0</v>
      </c>
      <c r="E63" s="6" t="s">
        <v>19</v>
      </c>
      <c r="F63" s="6" t="s">
        <v>10</v>
      </c>
      <c r="G63" s="6" t="s">
        <v>10</v>
      </c>
      <c r="H63" s="6" t="s">
        <v>10</v>
      </c>
      <c r="I63" s="6" t="s">
        <v>10</v>
      </c>
      <c r="J63" s="6" t="s">
        <v>10</v>
      </c>
      <c r="K63" s="6" t="s">
        <v>10</v>
      </c>
      <c r="L63" s="6" t="s">
        <v>46</v>
      </c>
      <c r="M63" s="6" t="s">
        <v>46</v>
      </c>
    </row>
    <row r="64" spans="1:13" x14ac:dyDescent="0.2">
      <c r="A64" s="6">
        <v>2018</v>
      </c>
      <c r="B64" s="6">
        <v>2817756</v>
      </c>
      <c r="C64" s="6" t="s">
        <v>58</v>
      </c>
      <c r="D64" s="6">
        <v>0</v>
      </c>
      <c r="E64" s="6" t="s">
        <v>19</v>
      </c>
      <c r="F64" s="6" t="s">
        <v>10</v>
      </c>
      <c r="G64" s="6" t="s">
        <v>11</v>
      </c>
      <c r="H64" s="6" t="s">
        <v>11</v>
      </c>
      <c r="I64" s="6" t="s">
        <v>10</v>
      </c>
      <c r="J64" s="6" t="s">
        <v>10</v>
      </c>
      <c r="K64" s="6" t="s">
        <v>10</v>
      </c>
      <c r="L64" s="6" t="s">
        <v>46</v>
      </c>
      <c r="M64" s="6" t="s">
        <v>45</v>
      </c>
    </row>
    <row r="65" spans="1:13" x14ac:dyDescent="0.2">
      <c r="A65" s="6">
        <v>2018</v>
      </c>
      <c r="B65" s="6">
        <v>2928547</v>
      </c>
      <c r="C65" s="6" t="s">
        <v>58</v>
      </c>
      <c r="D65" s="6">
        <v>0</v>
      </c>
      <c r="E65" s="6" t="s">
        <v>18</v>
      </c>
      <c r="F65" s="6" t="s">
        <v>10</v>
      </c>
      <c r="G65" s="6" t="s">
        <v>11</v>
      </c>
      <c r="H65" s="6" t="s">
        <v>11</v>
      </c>
      <c r="I65" s="6" t="s">
        <v>8</v>
      </c>
      <c r="J65" s="6" t="s">
        <v>8</v>
      </c>
      <c r="K65" s="6" t="s">
        <v>8</v>
      </c>
      <c r="L65" s="6" t="s">
        <v>46</v>
      </c>
      <c r="M65" s="6" t="s">
        <v>46</v>
      </c>
    </row>
    <row r="66" spans="1:13" x14ac:dyDescent="0.2">
      <c r="A66" s="6">
        <v>2018</v>
      </c>
      <c r="B66" s="6">
        <v>2996594</v>
      </c>
      <c r="C66" s="6" t="s">
        <v>58</v>
      </c>
      <c r="D66" s="6">
        <v>0</v>
      </c>
      <c r="E66" s="6" t="s">
        <v>19</v>
      </c>
      <c r="F66" s="6" t="s">
        <v>10</v>
      </c>
      <c r="G66" s="6" t="s">
        <v>10</v>
      </c>
      <c r="H66" s="6" t="s">
        <v>10</v>
      </c>
      <c r="I66" s="6" t="s">
        <v>9</v>
      </c>
      <c r="J66" s="6" t="s">
        <v>9</v>
      </c>
      <c r="K66" s="6" t="s">
        <v>9</v>
      </c>
      <c r="L66" s="6" t="s">
        <v>46</v>
      </c>
      <c r="M66" s="6" t="s">
        <v>46</v>
      </c>
    </row>
    <row r="67" spans="1:13" x14ac:dyDescent="0.2">
      <c r="A67" s="6">
        <v>2018</v>
      </c>
      <c r="B67" s="6">
        <v>2133814</v>
      </c>
      <c r="C67" s="6" t="s">
        <v>58</v>
      </c>
      <c r="D67" s="6">
        <v>1</v>
      </c>
      <c r="E67" s="6" t="s">
        <v>19</v>
      </c>
      <c r="F67" s="6" t="s">
        <v>10</v>
      </c>
      <c r="G67" s="6" t="s">
        <v>11</v>
      </c>
      <c r="H67" s="6" t="s">
        <v>10</v>
      </c>
      <c r="I67" s="6" t="s">
        <v>10</v>
      </c>
      <c r="J67" s="6" t="s">
        <v>10</v>
      </c>
      <c r="K67" s="6" t="s">
        <v>11</v>
      </c>
      <c r="L67" s="6" t="s">
        <v>46</v>
      </c>
      <c r="M67" s="6" t="s">
        <v>46</v>
      </c>
    </row>
    <row r="68" spans="1:13" x14ac:dyDescent="0.2">
      <c r="A68" s="6">
        <v>2018</v>
      </c>
      <c r="B68" s="6">
        <v>2263790</v>
      </c>
      <c r="C68" s="6" t="s">
        <v>58</v>
      </c>
      <c r="D68" s="6">
        <v>1</v>
      </c>
      <c r="E68" s="6" t="s">
        <v>19</v>
      </c>
      <c r="F68" s="6" t="s">
        <v>10</v>
      </c>
      <c r="G68" s="6" t="s">
        <v>11</v>
      </c>
      <c r="H68" s="6" t="s">
        <v>11</v>
      </c>
      <c r="I68" s="6" t="s">
        <v>11</v>
      </c>
      <c r="J68" s="6" t="s">
        <v>11</v>
      </c>
      <c r="K68" s="6" t="s">
        <v>10</v>
      </c>
      <c r="L68" s="6" t="s">
        <v>46</v>
      </c>
      <c r="M68" s="6" t="s">
        <v>46</v>
      </c>
    </row>
    <row r="69" spans="1:13" x14ac:dyDescent="0.2">
      <c r="A69" s="6">
        <v>2018</v>
      </c>
      <c r="B69" s="6">
        <v>2353226</v>
      </c>
      <c r="C69" s="6" t="s">
        <v>58</v>
      </c>
      <c r="D69" s="6">
        <v>1</v>
      </c>
      <c r="E69" s="6" t="s">
        <v>19</v>
      </c>
      <c r="F69" s="6" t="s">
        <v>10</v>
      </c>
      <c r="G69" s="6" t="s">
        <v>9</v>
      </c>
      <c r="H69" s="6" t="s">
        <v>10</v>
      </c>
      <c r="I69" s="6" t="s">
        <v>8</v>
      </c>
      <c r="J69" s="6" t="s">
        <v>10</v>
      </c>
      <c r="K69" s="6" t="s">
        <v>10</v>
      </c>
      <c r="L69" s="6" t="s">
        <v>46</v>
      </c>
      <c r="M69" s="6" t="s">
        <v>46</v>
      </c>
    </row>
    <row r="70" spans="1:13" x14ac:dyDescent="0.2">
      <c r="A70" s="6">
        <v>2018</v>
      </c>
      <c r="B70" s="6">
        <v>2436953</v>
      </c>
      <c r="C70" s="6" t="s">
        <v>58</v>
      </c>
      <c r="D70" s="6">
        <v>1</v>
      </c>
      <c r="E70" s="6" t="s">
        <v>18</v>
      </c>
      <c r="F70" s="6" t="s">
        <v>10</v>
      </c>
      <c r="G70" s="6" t="s">
        <v>10</v>
      </c>
      <c r="H70" s="6" t="s">
        <v>10</v>
      </c>
      <c r="I70" s="6" t="s">
        <v>10</v>
      </c>
      <c r="J70" s="6" t="s">
        <v>10</v>
      </c>
      <c r="K70" s="6" t="s">
        <v>10</v>
      </c>
      <c r="L70" s="6" t="s">
        <v>46</v>
      </c>
      <c r="M70" s="6" t="s">
        <v>47</v>
      </c>
    </row>
    <row r="71" spans="1:13" x14ac:dyDescent="0.2">
      <c r="A71" s="6">
        <v>2018</v>
      </c>
      <c r="B71" s="6">
        <v>2456032</v>
      </c>
      <c r="C71" s="6" t="s">
        <v>58</v>
      </c>
      <c r="D71" s="6">
        <v>1</v>
      </c>
      <c r="E71" s="6" t="s">
        <v>19</v>
      </c>
      <c r="F71" s="6" t="s">
        <v>10</v>
      </c>
      <c r="G71" s="6" t="s">
        <v>10</v>
      </c>
      <c r="H71" s="6" t="s">
        <v>11</v>
      </c>
      <c r="I71" s="6" t="s">
        <v>10</v>
      </c>
      <c r="J71" s="6" t="s">
        <v>10</v>
      </c>
      <c r="K71" s="6" t="s">
        <v>10</v>
      </c>
      <c r="L71" s="6" t="s">
        <v>46</v>
      </c>
      <c r="M71" s="6" t="s">
        <v>46</v>
      </c>
    </row>
    <row r="72" spans="1:13" x14ac:dyDescent="0.2">
      <c r="A72" s="6">
        <v>2018</v>
      </c>
      <c r="B72" s="6">
        <v>2757776</v>
      </c>
      <c r="C72" s="6" t="s">
        <v>58</v>
      </c>
      <c r="D72" s="6">
        <v>1</v>
      </c>
      <c r="E72" s="6" t="s">
        <v>18</v>
      </c>
      <c r="F72" s="6" t="s">
        <v>10</v>
      </c>
      <c r="G72" s="6" t="s">
        <v>11</v>
      </c>
      <c r="H72" s="6" t="s">
        <v>11</v>
      </c>
      <c r="I72" s="6" t="s">
        <v>11</v>
      </c>
      <c r="J72" s="6" t="s">
        <v>11</v>
      </c>
      <c r="K72" s="6" t="s">
        <v>11</v>
      </c>
      <c r="L72" s="6" t="s">
        <v>46</v>
      </c>
      <c r="M72" s="6" t="s">
        <v>46</v>
      </c>
    </row>
    <row r="73" spans="1:13" x14ac:dyDescent="0.2">
      <c r="A73" s="6">
        <v>2018</v>
      </c>
      <c r="B73" s="6">
        <v>2884119</v>
      </c>
      <c r="C73" s="6" t="s">
        <v>58</v>
      </c>
      <c r="D73" s="6">
        <v>1</v>
      </c>
      <c r="E73" s="6" t="s">
        <v>19</v>
      </c>
      <c r="F73" s="6" t="s">
        <v>10</v>
      </c>
      <c r="G73" s="6" t="s">
        <v>11</v>
      </c>
      <c r="H73" s="6" t="s">
        <v>11</v>
      </c>
      <c r="I73" s="6" t="s">
        <v>10</v>
      </c>
      <c r="J73" s="6" t="s">
        <v>11</v>
      </c>
      <c r="K73" s="6" t="s">
        <v>11</v>
      </c>
      <c r="L73" s="6" t="s">
        <v>46</v>
      </c>
      <c r="M73" s="6" t="s">
        <v>46</v>
      </c>
    </row>
    <row r="74" spans="1:13" x14ac:dyDescent="0.2">
      <c r="A74" s="6">
        <v>2018</v>
      </c>
      <c r="B74" s="6">
        <v>2980608</v>
      </c>
      <c r="C74" s="6" t="s">
        <v>58</v>
      </c>
      <c r="D74" s="6">
        <v>1</v>
      </c>
      <c r="E74" s="6" t="s">
        <v>20</v>
      </c>
      <c r="F74" s="6" t="s">
        <v>10</v>
      </c>
      <c r="G74" s="6" t="s">
        <v>10</v>
      </c>
      <c r="H74" s="6" t="s">
        <v>10</v>
      </c>
      <c r="I74" s="6" t="s">
        <v>9</v>
      </c>
      <c r="J74" s="6" t="s">
        <v>10</v>
      </c>
      <c r="K74" s="6" t="s">
        <v>10</v>
      </c>
      <c r="L74" s="6" t="s">
        <v>46</v>
      </c>
      <c r="M74" s="6" t="s">
        <v>46</v>
      </c>
    </row>
    <row r="75" spans="1:13" x14ac:dyDescent="0.2">
      <c r="A75" s="6">
        <v>2018</v>
      </c>
      <c r="B75" s="6">
        <v>2997821</v>
      </c>
      <c r="C75" s="6" t="s">
        <v>58</v>
      </c>
      <c r="D75" s="6">
        <v>1</v>
      </c>
      <c r="E75" s="6" t="s">
        <v>19</v>
      </c>
      <c r="F75" s="6" t="s">
        <v>10</v>
      </c>
      <c r="G75" s="6" t="s">
        <v>10</v>
      </c>
      <c r="H75" s="6" t="s">
        <v>10</v>
      </c>
      <c r="I75" s="6" t="s">
        <v>8</v>
      </c>
      <c r="J75" s="6" t="s">
        <v>9</v>
      </c>
      <c r="K75" s="6" t="s">
        <v>9</v>
      </c>
      <c r="L75" s="6" t="s">
        <v>46</v>
      </c>
      <c r="M75" s="6" t="s">
        <v>46</v>
      </c>
    </row>
    <row r="76" spans="1:13" x14ac:dyDescent="0.2">
      <c r="A76" s="6">
        <v>2018</v>
      </c>
      <c r="B76" s="6">
        <v>2609308</v>
      </c>
      <c r="C76" s="6" t="s">
        <v>58</v>
      </c>
      <c r="D76" s="6">
        <v>2</v>
      </c>
      <c r="E76" s="6" t="s">
        <v>19</v>
      </c>
      <c r="F76" s="6" t="s">
        <v>10</v>
      </c>
      <c r="G76" s="6" t="s">
        <v>10</v>
      </c>
      <c r="H76" s="6" t="s">
        <v>10</v>
      </c>
      <c r="I76" s="6" t="s">
        <v>10</v>
      </c>
      <c r="J76" s="6" t="s">
        <v>10</v>
      </c>
      <c r="K76" s="6" t="s">
        <v>10</v>
      </c>
      <c r="L76" s="6" t="s">
        <v>46</v>
      </c>
      <c r="M76" s="6" t="s">
        <v>46</v>
      </c>
    </row>
    <row r="77" spans="1:13" x14ac:dyDescent="0.2">
      <c r="A77" s="6">
        <v>2018</v>
      </c>
      <c r="B77" s="6">
        <v>2742391</v>
      </c>
      <c r="C77" s="6" t="s">
        <v>58</v>
      </c>
      <c r="D77" s="6">
        <v>2</v>
      </c>
      <c r="E77" s="6" t="s">
        <v>19</v>
      </c>
      <c r="F77" s="6" t="s">
        <v>10</v>
      </c>
      <c r="G77" s="6" t="s">
        <v>10</v>
      </c>
      <c r="H77" s="6" t="s">
        <v>10</v>
      </c>
      <c r="I77" s="6" t="s">
        <v>10</v>
      </c>
      <c r="J77" s="6" t="s">
        <v>10</v>
      </c>
      <c r="K77" s="6" t="s">
        <v>8</v>
      </c>
      <c r="L77" s="6" t="s">
        <v>46</v>
      </c>
      <c r="M77" s="6" t="s">
        <v>47</v>
      </c>
    </row>
    <row r="78" spans="1:13" x14ac:dyDescent="0.2">
      <c r="A78" s="6">
        <v>2018</v>
      </c>
      <c r="B78" s="6">
        <v>2037354</v>
      </c>
      <c r="C78" s="6" t="s">
        <v>58</v>
      </c>
      <c r="D78" s="6">
        <v>3</v>
      </c>
      <c r="E78" s="6" t="s">
        <v>19</v>
      </c>
      <c r="F78" s="6" t="s">
        <v>10</v>
      </c>
      <c r="G78" s="6" t="s">
        <v>10</v>
      </c>
      <c r="H78" s="6" t="s">
        <v>11</v>
      </c>
      <c r="I78" s="6" t="s">
        <v>10</v>
      </c>
      <c r="J78" s="6" t="s">
        <v>10</v>
      </c>
      <c r="K78" s="6" t="s">
        <v>11</v>
      </c>
      <c r="L78" s="6" t="s">
        <v>46</v>
      </c>
      <c r="M78" s="6" t="s">
        <v>46</v>
      </c>
    </row>
    <row r="79" spans="1:13" x14ac:dyDescent="0.2">
      <c r="A79" s="6">
        <v>2018</v>
      </c>
      <c r="B79" s="6">
        <v>2287626</v>
      </c>
      <c r="C79" s="6" t="s">
        <v>58</v>
      </c>
      <c r="D79" s="6">
        <v>3</v>
      </c>
      <c r="E79" s="6" t="s">
        <v>19</v>
      </c>
      <c r="F79" s="6" t="s">
        <v>10</v>
      </c>
      <c r="G79" s="6" t="s">
        <v>10</v>
      </c>
      <c r="H79" s="6" t="s">
        <v>11</v>
      </c>
      <c r="I79" s="6" t="s">
        <v>11</v>
      </c>
      <c r="J79" s="6" t="s">
        <v>11</v>
      </c>
      <c r="K79" s="6" t="s">
        <v>11</v>
      </c>
      <c r="L79" s="6" t="s">
        <v>46</v>
      </c>
      <c r="M79" s="6" t="s">
        <v>46</v>
      </c>
    </row>
    <row r="80" spans="1:13" x14ac:dyDescent="0.2">
      <c r="A80" s="6">
        <v>2018</v>
      </c>
      <c r="B80" s="6">
        <v>2345280</v>
      </c>
      <c r="C80" s="6" t="s">
        <v>58</v>
      </c>
      <c r="D80" s="6">
        <v>3</v>
      </c>
      <c r="E80" s="6" t="s">
        <v>18</v>
      </c>
      <c r="F80" s="6" t="s">
        <v>10</v>
      </c>
      <c r="G80" s="6" t="s">
        <v>8</v>
      </c>
      <c r="H80" s="6" t="s">
        <v>9</v>
      </c>
      <c r="I80" s="6" t="s">
        <v>7</v>
      </c>
      <c r="J80" s="6" t="s">
        <v>10</v>
      </c>
      <c r="K80" s="6" t="s">
        <v>7</v>
      </c>
      <c r="L80" s="6" t="s">
        <v>46</v>
      </c>
      <c r="M80" s="6" t="s">
        <v>47</v>
      </c>
    </row>
    <row r="81" spans="1:13" x14ac:dyDescent="0.2">
      <c r="A81" s="6">
        <v>2018</v>
      </c>
      <c r="B81" s="6">
        <v>2651569</v>
      </c>
      <c r="C81" s="6" t="s">
        <v>58</v>
      </c>
      <c r="D81" s="6">
        <v>3</v>
      </c>
      <c r="E81" s="6" t="s">
        <v>19</v>
      </c>
      <c r="F81" s="6" t="s">
        <v>10</v>
      </c>
      <c r="G81" s="6" t="s">
        <v>9</v>
      </c>
      <c r="H81" s="6" t="s">
        <v>10</v>
      </c>
      <c r="I81" s="6" t="s">
        <v>10</v>
      </c>
      <c r="J81" s="6" t="s">
        <v>10</v>
      </c>
      <c r="K81" s="6" t="s">
        <v>10</v>
      </c>
      <c r="L81" s="6" t="s">
        <v>46</v>
      </c>
      <c r="M81" s="6" t="s">
        <v>46</v>
      </c>
    </row>
    <row r="82" spans="1:13" x14ac:dyDescent="0.2">
      <c r="A82" s="6">
        <v>2018</v>
      </c>
      <c r="B82" s="6">
        <v>2702102</v>
      </c>
      <c r="C82" s="6" t="s">
        <v>58</v>
      </c>
      <c r="D82" s="6">
        <v>3</v>
      </c>
      <c r="E82" s="6" t="s">
        <v>20</v>
      </c>
      <c r="F82" s="6" t="s">
        <v>10</v>
      </c>
      <c r="G82" s="6" t="s">
        <v>10</v>
      </c>
      <c r="H82" s="6" t="s">
        <v>10</v>
      </c>
      <c r="I82" s="6" t="s">
        <v>10</v>
      </c>
      <c r="J82" s="6" t="s">
        <v>10</v>
      </c>
      <c r="K82" s="6" t="s">
        <v>10</v>
      </c>
      <c r="L82" s="6" t="s">
        <v>46</v>
      </c>
      <c r="M82" s="6" t="s">
        <v>46</v>
      </c>
    </row>
    <row r="83" spans="1:13" x14ac:dyDescent="0.2">
      <c r="A83" s="6">
        <v>2018</v>
      </c>
      <c r="B83" s="6">
        <v>2064262</v>
      </c>
      <c r="C83" s="6" t="s">
        <v>58</v>
      </c>
      <c r="D83" s="6">
        <v>4</v>
      </c>
      <c r="E83" s="6" t="s">
        <v>19</v>
      </c>
      <c r="F83" s="6" t="s">
        <v>10</v>
      </c>
      <c r="G83" s="6" t="s">
        <v>10</v>
      </c>
      <c r="H83" s="6" t="s">
        <v>10</v>
      </c>
      <c r="I83" s="6" t="s">
        <v>10</v>
      </c>
      <c r="J83" s="6" t="s">
        <v>10</v>
      </c>
      <c r="K83" s="6" t="s">
        <v>10</v>
      </c>
      <c r="L83" s="6" t="s">
        <v>46</v>
      </c>
      <c r="M83" s="6" t="s">
        <v>46</v>
      </c>
    </row>
    <row r="84" spans="1:13" x14ac:dyDescent="0.2">
      <c r="A84" s="6">
        <v>2018</v>
      </c>
      <c r="B84" s="6">
        <v>2663989</v>
      </c>
      <c r="C84" s="6" t="s">
        <v>58</v>
      </c>
      <c r="D84" s="6">
        <v>4</v>
      </c>
      <c r="E84" s="6" t="s">
        <v>19</v>
      </c>
      <c r="F84" s="6" t="s">
        <v>10</v>
      </c>
      <c r="G84" s="6" t="s">
        <v>11</v>
      </c>
      <c r="H84" s="6" t="s">
        <v>11</v>
      </c>
      <c r="I84" s="6" t="s">
        <v>10</v>
      </c>
      <c r="J84" s="6" t="s">
        <v>10</v>
      </c>
      <c r="K84" s="6" t="s">
        <v>11</v>
      </c>
      <c r="L84" s="6" t="s">
        <v>46</v>
      </c>
      <c r="M84" s="6" t="s">
        <v>46</v>
      </c>
    </row>
    <row r="85" spans="1:13" x14ac:dyDescent="0.2">
      <c r="A85" s="6">
        <v>2018</v>
      </c>
      <c r="B85" s="6">
        <v>2825615</v>
      </c>
      <c r="C85" s="6" t="s">
        <v>58</v>
      </c>
      <c r="D85" s="6">
        <v>4</v>
      </c>
      <c r="E85" s="6" t="s">
        <v>19</v>
      </c>
      <c r="F85" s="6" t="s">
        <v>10</v>
      </c>
      <c r="G85" s="6" t="s">
        <v>8</v>
      </c>
      <c r="H85" s="6" t="s">
        <v>8</v>
      </c>
      <c r="I85" s="6" t="s">
        <v>8</v>
      </c>
      <c r="J85" s="6" t="s">
        <v>9</v>
      </c>
      <c r="K85" s="6" t="s">
        <v>8</v>
      </c>
      <c r="L85" s="6" t="s">
        <v>46</v>
      </c>
      <c r="M85" s="6" t="s">
        <v>46</v>
      </c>
    </row>
    <row r="86" spans="1:13" x14ac:dyDescent="0.2">
      <c r="A86" s="6">
        <v>2018</v>
      </c>
      <c r="B86" s="6">
        <v>2840752</v>
      </c>
      <c r="C86" s="6" t="s">
        <v>58</v>
      </c>
      <c r="D86" s="6">
        <v>4</v>
      </c>
      <c r="E86" s="6" t="s">
        <v>19</v>
      </c>
      <c r="F86" s="6" t="s">
        <v>10</v>
      </c>
      <c r="G86" s="6" t="s">
        <v>8</v>
      </c>
      <c r="H86" s="6" t="s">
        <v>9</v>
      </c>
      <c r="I86" s="6" t="s">
        <v>9</v>
      </c>
      <c r="J86" s="6" t="s">
        <v>8</v>
      </c>
      <c r="K86" s="6" t="s">
        <v>10</v>
      </c>
      <c r="L86" s="6" t="s">
        <v>46</v>
      </c>
      <c r="M86" s="6" t="s">
        <v>46</v>
      </c>
    </row>
    <row r="87" spans="1:13" x14ac:dyDescent="0.2">
      <c r="A87" s="6">
        <v>2018</v>
      </c>
      <c r="B87" s="6">
        <v>2911582</v>
      </c>
      <c r="C87" s="6" t="s">
        <v>58</v>
      </c>
      <c r="D87" s="6">
        <v>4</v>
      </c>
      <c r="E87" s="6" t="s">
        <v>19</v>
      </c>
      <c r="F87" s="6" t="s">
        <v>10</v>
      </c>
      <c r="G87" s="6" t="s">
        <v>10</v>
      </c>
      <c r="H87" s="6" t="s">
        <v>9</v>
      </c>
      <c r="I87" s="6" t="s">
        <v>8</v>
      </c>
      <c r="J87" s="6" t="s">
        <v>8</v>
      </c>
      <c r="K87" s="6" t="s">
        <v>8</v>
      </c>
      <c r="L87" s="6" t="s">
        <v>46</v>
      </c>
      <c r="M87" s="6" t="s">
        <v>46</v>
      </c>
    </row>
    <row r="88" spans="1:13" x14ac:dyDescent="0.2">
      <c r="A88" s="6">
        <v>2018</v>
      </c>
      <c r="B88" s="6">
        <v>2951193</v>
      </c>
      <c r="C88" s="6" t="s">
        <v>58</v>
      </c>
      <c r="D88" s="6">
        <v>4</v>
      </c>
      <c r="E88" s="6" t="s">
        <v>20</v>
      </c>
      <c r="F88" s="6" t="s">
        <v>10</v>
      </c>
      <c r="G88" s="6" t="s">
        <v>10</v>
      </c>
      <c r="H88" s="6" t="s">
        <v>8</v>
      </c>
      <c r="I88" s="6" t="s">
        <v>8</v>
      </c>
      <c r="J88" s="6" t="s">
        <v>8</v>
      </c>
      <c r="K88" s="6" t="s">
        <v>8</v>
      </c>
      <c r="L88" s="6" t="s">
        <v>46</v>
      </c>
      <c r="M88" s="6" t="s">
        <v>46</v>
      </c>
    </row>
    <row r="89" spans="1:13" x14ac:dyDescent="0.2">
      <c r="A89" s="6">
        <v>2018</v>
      </c>
      <c r="B89" s="6">
        <v>2056664</v>
      </c>
      <c r="C89" s="6" t="s">
        <v>58</v>
      </c>
      <c r="D89" s="6">
        <v>5</v>
      </c>
      <c r="E89" s="6" t="s">
        <v>19</v>
      </c>
      <c r="F89" s="6" t="s">
        <v>10</v>
      </c>
      <c r="G89" s="6" t="s">
        <v>10</v>
      </c>
      <c r="H89" s="6" t="s">
        <v>10</v>
      </c>
      <c r="I89" s="6" t="s">
        <v>8</v>
      </c>
      <c r="J89" s="6" t="s">
        <v>9</v>
      </c>
      <c r="K89" s="6" t="s">
        <v>8</v>
      </c>
      <c r="L89" s="6" t="s">
        <v>46</v>
      </c>
      <c r="M89" s="6" t="s">
        <v>45</v>
      </c>
    </row>
    <row r="90" spans="1:13" x14ac:dyDescent="0.2">
      <c r="A90" s="6">
        <v>2018</v>
      </c>
      <c r="B90" s="6">
        <v>2410239</v>
      </c>
      <c r="C90" s="6" t="s">
        <v>58</v>
      </c>
      <c r="D90" s="6">
        <v>5</v>
      </c>
      <c r="E90" s="6" t="s">
        <v>19</v>
      </c>
      <c r="F90" s="6" t="s">
        <v>10</v>
      </c>
      <c r="G90" s="6" t="s">
        <v>10</v>
      </c>
      <c r="H90" s="6" t="s">
        <v>9</v>
      </c>
      <c r="I90" s="6" t="s">
        <v>9</v>
      </c>
      <c r="J90" s="6" t="s">
        <v>8</v>
      </c>
      <c r="K90" s="6" t="s">
        <v>9</v>
      </c>
      <c r="L90" s="6" t="s">
        <v>46</v>
      </c>
      <c r="M90" s="6" t="s">
        <v>46</v>
      </c>
    </row>
    <row r="91" spans="1:13" x14ac:dyDescent="0.2">
      <c r="A91" s="6">
        <v>2018</v>
      </c>
      <c r="B91" s="6">
        <v>2532770</v>
      </c>
      <c r="C91" s="6" t="s">
        <v>58</v>
      </c>
      <c r="D91" s="6">
        <v>5</v>
      </c>
      <c r="E91" s="6" t="s">
        <v>19</v>
      </c>
      <c r="F91" s="6" t="s">
        <v>10</v>
      </c>
      <c r="G91" s="6" t="s">
        <v>10</v>
      </c>
      <c r="H91" s="6" t="s">
        <v>10</v>
      </c>
      <c r="I91" s="6" t="s">
        <v>9</v>
      </c>
      <c r="J91" s="6" t="s">
        <v>10</v>
      </c>
      <c r="K91" s="6" t="s">
        <v>10</v>
      </c>
      <c r="L91" s="6" t="s">
        <v>46</v>
      </c>
      <c r="M91" s="6" t="s">
        <v>48</v>
      </c>
    </row>
    <row r="92" spans="1:13" x14ac:dyDescent="0.2">
      <c r="A92" s="6">
        <v>2018</v>
      </c>
      <c r="B92" s="6">
        <v>2861578</v>
      </c>
      <c r="C92" s="6" t="s">
        <v>58</v>
      </c>
      <c r="D92" s="6">
        <v>5</v>
      </c>
      <c r="E92" s="6" t="s">
        <v>19</v>
      </c>
      <c r="F92" s="6" t="s">
        <v>10</v>
      </c>
      <c r="G92" s="6" t="s">
        <v>10</v>
      </c>
      <c r="H92" s="6" t="s">
        <v>9</v>
      </c>
      <c r="I92" s="6" t="s">
        <v>8</v>
      </c>
      <c r="J92" s="6" t="s">
        <v>9</v>
      </c>
      <c r="K92" s="6" t="s">
        <v>8</v>
      </c>
      <c r="L92" s="6" t="s">
        <v>46</v>
      </c>
      <c r="M92" s="6" t="s">
        <v>46</v>
      </c>
    </row>
    <row r="93" spans="1:13" x14ac:dyDescent="0.2">
      <c r="A93" s="6">
        <v>2018</v>
      </c>
      <c r="B93" s="6">
        <v>2357663</v>
      </c>
      <c r="C93" s="6" t="s">
        <v>58</v>
      </c>
      <c r="D93" s="6">
        <v>7</v>
      </c>
      <c r="E93" s="6" t="s">
        <v>21</v>
      </c>
      <c r="F93" s="6" t="s">
        <v>10</v>
      </c>
      <c r="G93" s="6" t="s">
        <v>10</v>
      </c>
      <c r="H93" s="6" t="s">
        <v>10</v>
      </c>
      <c r="I93" s="6" t="s">
        <v>10</v>
      </c>
      <c r="J93" s="6" t="s">
        <v>10</v>
      </c>
      <c r="K93" s="6" t="s">
        <v>10</v>
      </c>
      <c r="L93" s="6" t="s">
        <v>46</v>
      </c>
      <c r="M93" s="6" t="s">
        <v>46</v>
      </c>
    </row>
    <row r="94" spans="1:13" x14ac:dyDescent="0.2">
      <c r="A94" s="6">
        <v>2018</v>
      </c>
      <c r="B94" s="6">
        <v>2510894</v>
      </c>
      <c r="C94" s="6" t="s">
        <v>58</v>
      </c>
      <c r="D94" s="6">
        <v>7</v>
      </c>
      <c r="E94" s="6" t="s">
        <v>21</v>
      </c>
      <c r="F94" s="6" t="s">
        <v>10</v>
      </c>
      <c r="G94" s="6" t="s">
        <v>9</v>
      </c>
      <c r="H94" s="6" t="s">
        <v>9</v>
      </c>
      <c r="I94" s="6" t="s">
        <v>9</v>
      </c>
      <c r="J94" s="6" t="s">
        <v>9</v>
      </c>
      <c r="K94" s="6" t="s">
        <v>9</v>
      </c>
      <c r="L94" s="6" t="s">
        <v>46</v>
      </c>
      <c r="M94" s="6" t="s">
        <v>47</v>
      </c>
    </row>
    <row r="95" spans="1:13" x14ac:dyDescent="0.2">
      <c r="A95" s="6">
        <v>2019</v>
      </c>
      <c r="B95" s="6">
        <v>2075788</v>
      </c>
      <c r="C95" s="6" t="s">
        <v>58</v>
      </c>
      <c r="D95" s="6">
        <v>0</v>
      </c>
      <c r="E95" s="6" t="s">
        <v>19</v>
      </c>
      <c r="F95" s="6" t="s">
        <v>10</v>
      </c>
      <c r="G95" s="6" t="s">
        <v>11</v>
      </c>
      <c r="H95" s="6" t="s">
        <v>11</v>
      </c>
      <c r="I95" s="6" t="s">
        <v>9</v>
      </c>
      <c r="J95" s="6" t="s">
        <v>11</v>
      </c>
      <c r="K95" s="6" t="s">
        <v>11</v>
      </c>
      <c r="L95" s="6" t="s">
        <v>46</v>
      </c>
      <c r="M95" s="6" t="s">
        <v>46</v>
      </c>
    </row>
    <row r="96" spans="1:13" x14ac:dyDescent="0.2">
      <c r="A96" s="6">
        <v>2019</v>
      </c>
      <c r="B96" s="6">
        <v>2289595</v>
      </c>
      <c r="C96" s="6" t="s">
        <v>58</v>
      </c>
      <c r="D96" s="6">
        <v>0</v>
      </c>
      <c r="E96" s="6" t="s">
        <v>19</v>
      </c>
      <c r="F96" s="6" t="s">
        <v>10</v>
      </c>
      <c r="G96" s="6" t="s">
        <v>11</v>
      </c>
      <c r="H96" s="6" t="s">
        <v>11</v>
      </c>
      <c r="I96" s="6" t="s">
        <v>11</v>
      </c>
      <c r="J96" s="6" t="s">
        <v>11</v>
      </c>
      <c r="K96" s="6" t="s">
        <v>10</v>
      </c>
      <c r="L96" s="6" t="s">
        <v>46</v>
      </c>
      <c r="M96" s="6" t="s">
        <v>46</v>
      </c>
    </row>
    <row r="97" spans="1:13" x14ac:dyDescent="0.2">
      <c r="A97" s="6">
        <v>2019</v>
      </c>
      <c r="B97" s="6">
        <v>2610212</v>
      </c>
      <c r="C97" s="6" t="s">
        <v>58</v>
      </c>
      <c r="D97" s="6">
        <v>0</v>
      </c>
      <c r="E97" s="6" t="s">
        <v>19</v>
      </c>
      <c r="F97" s="6" t="s">
        <v>10</v>
      </c>
      <c r="G97" s="6" t="s">
        <v>11</v>
      </c>
      <c r="H97" s="6" t="s">
        <v>11</v>
      </c>
      <c r="I97" s="6" t="s">
        <v>10</v>
      </c>
      <c r="J97" s="6" t="s">
        <v>11</v>
      </c>
      <c r="K97" s="6" t="s">
        <v>11</v>
      </c>
      <c r="L97" s="6" t="s">
        <v>46</v>
      </c>
      <c r="M97" s="6" t="s">
        <v>45</v>
      </c>
    </row>
    <row r="98" spans="1:13" x14ac:dyDescent="0.2">
      <c r="A98" s="6">
        <v>2019</v>
      </c>
      <c r="B98" s="6">
        <v>2274844</v>
      </c>
      <c r="C98" s="6" t="s">
        <v>58</v>
      </c>
      <c r="D98" s="6">
        <v>1</v>
      </c>
      <c r="E98" s="6" t="s">
        <v>19</v>
      </c>
      <c r="F98" s="6" t="s">
        <v>10</v>
      </c>
      <c r="G98" s="6" t="s">
        <v>10</v>
      </c>
      <c r="H98" s="6" t="s">
        <v>10</v>
      </c>
      <c r="I98" s="6" t="s">
        <v>8</v>
      </c>
      <c r="J98" s="6" t="s">
        <v>10</v>
      </c>
      <c r="K98" s="6" t="s">
        <v>9</v>
      </c>
      <c r="L98" s="6" t="s">
        <v>46</v>
      </c>
      <c r="M98" s="6" t="s">
        <v>45</v>
      </c>
    </row>
    <row r="99" spans="1:13" x14ac:dyDescent="0.2">
      <c r="A99" s="6">
        <v>2019</v>
      </c>
      <c r="B99" s="6">
        <v>2316398</v>
      </c>
      <c r="C99" s="6" t="s">
        <v>58</v>
      </c>
      <c r="D99" s="6">
        <v>1</v>
      </c>
      <c r="E99" s="6" t="s">
        <v>19</v>
      </c>
      <c r="F99" s="6" t="s">
        <v>10</v>
      </c>
      <c r="G99" s="6" t="s">
        <v>10</v>
      </c>
      <c r="H99" s="6" t="s">
        <v>10</v>
      </c>
      <c r="I99" s="6" t="s">
        <v>10</v>
      </c>
      <c r="J99" s="6" t="s">
        <v>10</v>
      </c>
      <c r="K99" s="6" t="s">
        <v>10</v>
      </c>
      <c r="L99" s="6" t="s">
        <v>46</v>
      </c>
      <c r="M99" s="6" t="s">
        <v>45</v>
      </c>
    </row>
    <row r="100" spans="1:13" x14ac:dyDescent="0.2">
      <c r="A100" s="6">
        <v>2019</v>
      </c>
      <c r="B100" s="6">
        <v>2336728</v>
      </c>
      <c r="C100" s="6" t="s">
        <v>58</v>
      </c>
      <c r="D100" s="6">
        <v>1</v>
      </c>
      <c r="E100" s="6" t="s">
        <v>19</v>
      </c>
      <c r="F100" s="6" t="s">
        <v>10</v>
      </c>
      <c r="G100" s="6" t="s">
        <v>10</v>
      </c>
      <c r="H100" s="6" t="s">
        <v>10</v>
      </c>
      <c r="I100" s="6" t="s">
        <v>10</v>
      </c>
      <c r="J100" s="6" t="s">
        <v>10</v>
      </c>
      <c r="K100" s="6" t="s">
        <v>8</v>
      </c>
      <c r="L100" s="6" t="s">
        <v>46</v>
      </c>
      <c r="M100" s="6" t="s">
        <v>46</v>
      </c>
    </row>
    <row r="101" spans="1:13" x14ac:dyDescent="0.2">
      <c r="A101" s="6">
        <v>2019</v>
      </c>
      <c r="B101" s="6">
        <v>2491250</v>
      </c>
      <c r="C101" s="6" t="s">
        <v>58</v>
      </c>
      <c r="D101" s="6">
        <v>1</v>
      </c>
      <c r="E101" s="6" t="s">
        <v>19</v>
      </c>
      <c r="F101" s="6" t="s">
        <v>10</v>
      </c>
      <c r="G101" s="6" t="s">
        <v>10</v>
      </c>
      <c r="H101" s="6" t="s">
        <v>10</v>
      </c>
      <c r="I101" s="6" t="s">
        <v>10</v>
      </c>
      <c r="J101" s="6" t="s">
        <v>10</v>
      </c>
      <c r="K101" s="6" t="s">
        <v>10</v>
      </c>
      <c r="L101" s="6" t="s">
        <v>46</v>
      </c>
      <c r="M101" s="6" t="s">
        <v>46</v>
      </c>
    </row>
    <row r="102" spans="1:13" x14ac:dyDescent="0.2">
      <c r="A102" s="6">
        <v>2019</v>
      </c>
      <c r="B102" s="6">
        <v>2564161</v>
      </c>
      <c r="C102" s="6" t="s">
        <v>58</v>
      </c>
      <c r="D102" s="6">
        <v>1</v>
      </c>
      <c r="E102" s="6" t="s">
        <v>19</v>
      </c>
      <c r="F102" s="6" t="s">
        <v>10</v>
      </c>
      <c r="G102" s="6" t="s">
        <v>10</v>
      </c>
      <c r="H102" s="6" t="s">
        <v>10</v>
      </c>
      <c r="I102" s="6" t="s">
        <v>10</v>
      </c>
      <c r="J102" s="6" t="s">
        <v>10</v>
      </c>
      <c r="K102" s="6" t="s">
        <v>10</v>
      </c>
      <c r="L102" s="6" t="s">
        <v>46</v>
      </c>
      <c r="M102" s="6" t="s">
        <v>45</v>
      </c>
    </row>
    <row r="103" spans="1:13" x14ac:dyDescent="0.2">
      <c r="A103" s="6">
        <v>2019</v>
      </c>
      <c r="B103" s="6">
        <v>2053618</v>
      </c>
      <c r="C103" s="6" t="s">
        <v>58</v>
      </c>
      <c r="D103" s="6">
        <v>2</v>
      </c>
      <c r="E103" s="6" t="s">
        <v>18</v>
      </c>
      <c r="F103" s="6" t="s">
        <v>10</v>
      </c>
      <c r="G103" s="6" t="s">
        <v>8</v>
      </c>
      <c r="H103" s="6" t="s">
        <v>8</v>
      </c>
      <c r="I103" s="6" t="s">
        <v>8</v>
      </c>
      <c r="J103" s="6" t="s">
        <v>8</v>
      </c>
      <c r="K103" s="6" t="s">
        <v>9</v>
      </c>
      <c r="L103" s="6" t="s">
        <v>46</v>
      </c>
      <c r="M103" s="6" t="s">
        <v>46</v>
      </c>
    </row>
    <row r="104" spans="1:13" x14ac:dyDescent="0.2">
      <c r="A104" s="6">
        <v>2019</v>
      </c>
      <c r="B104" s="6">
        <v>2075807</v>
      </c>
      <c r="C104" s="6" t="s">
        <v>58</v>
      </c>
      <c r="D104" s="6">
        <v>2</v>
      </c>
      <c r="E104" s="6" t="s">
        <v>19</v>
      </c>
      <c r="F104" s="6" t="s">
        <v>10</v>
      </c>
      <c r="G104" s="6" t="s">
        <v>10</v>
      </c>
      <c r="H104" s="6" t="s">
        <v>10</v>
      </c>
      <c r="I104" s="6" t="s">
        <v>10</v>
      </c>
      <c r="J104" s="6" t="s">
        <v>10</v>
      </c>
      <c r="K104" s="6" t="s">
        <v>10</v>
      </c>
      <c r="L104" s="6" t="s">
        <v>46</v>
      </c>
      <c r="M104" s="6" t="s">
        <v>46</v>
      </c>
    </row>
    <row r="105" spans="1:13" x14ac:dyDescent="0.2">
      <c r="A105" s="6">
        <v>2019</v>
      </c>
      <c r="B105" s="6">
        <v>2255791</v>
      </c>
      <c r="C105" s="6" t="s">
        <v>58</v>
      </c>
      <c r="D105" s="6">
        <v>2</v>
      </c>
      <c r="E105" s="6" t="s">
        <v>19</v>
      </c>
      <c r="F105" s="6" t="s">
        <v>10</v>
      </c>
      <c r="G105" s="6" t="s">
        <v>9</v>
      </c>
      <c r="H105" s="6" t="s">
        <v>9</v>
      </c>
      <c r="I105" s="6" t="s">
        <v>9</v>
      </c>
      <c r="J105" s="6" t="s">
        <v>10</v>
      </c>
      <c r="K105" s="6" t="s">
        <v>10</v>
      </c>
      <c r="L105" s="6" t="s">
        <v>46</v>
      </c>
      <c r="M105" s="6" t="s">
        <v>47</v>
      </c>
    </row>
    <row r="106" spans="1:13" x14ac:dyDescent="0.2">
      <c r="A106" s="6">
        <v>2019</v>
      </c>
      <c r="B106" s="6">
        <v>2268534</v>
      </c>
      <c r="C106" s="6" t="s">
        <v>58</v>
      </c>
      <c r="D106" s="6">
        <v>2</v>
      </c>
      <c r="E106" s="6" t="s">
        <v>18</v>
      </c>
      <c r="F106" s="6" t="s">
        <v>10</v>
      </c>
      <c r="G106" s="6" t="s">
        <v>10</v>
      </c>
      <c r="H106" s="6" t="s">
        <v>10</v>
      </c>
      <c r="I106" s="6" t="s">
        <v>10</v>
      </c>
      <c r="J106" s="6" t="s">
        <v>10</v>
      </c>
      <c r="K106" s="6" t="s">
        <v>10</v>
      </c>
      <c r="L106" s="6" t="s">
        <v>46</v>
      </c>
      <c r="M106" s="6" t="s">
        <v>45</v>
      </c>
    </row>
    <row r="107" spans="1:13" x14ac:dyDescent="0.2">
      <c r="A107" s="6">
        <v>2019</v>
      </c>
      <c r="B107" s="6">
        <v>2494688</v>
      </c>
      <c r="C107" s="6" t="s">
        <v>58</v>
      </c>
      <c r="D107" s="6">
        <v>2</v>
      </c>
      <c r="E107" s="6" t="s">
        <v>19</v>
      </c>
      <c r="F107" s="6" t="s">
        <v>10</v>
      </c>
      <c r="G107" s="6" t="s">
        <v>9</v>
      </c>
      <c r="H107" s="6" t="s">
        <v>9</v>
      </c>
      <c r="I107" s="6" t="s">
        <v>9</v>
      </c>
      <c r="J107" s="6" t="s">
        <v>9</v>
      </c>
      <c r="K107" s="6" t="s">
        <v>9</v>
      </c>
      <c r="L107" s="6" t="s">
        <v>46</v>
      </c>
      <c r="M107" s="6" t="s">
        <v>46</v>
      </c>
    </row>
    <row r="108" spans="1:13" x14ac:dyDescent="0.2">
      <c r="A108" s="6">
        <v>2019</v>
      </c>
      <c r="B108" s="6">
        <v>2501969</v>
      </c>
      <c r="C108" s="6" t="s">
        <v>58</v>
      </c>
      <c r="D108" s="6">
        <v>2</v>
      </c>
      <c r="E108" s="6" t="s">
        <v>19</v>
      </c>
      <c r="F108" s="6" t="s">
        <v>10</v>
      </c>
      <c r="G108" s="6" t="s">
        <v>10</v>
      </c>
      <c r="H108" s="6" t="s">
        <v>10</v>
      </c>
      <c r="I108" s="6" t="s">
        <v>10</v>
      </c>
      <c r="J108" s="6" t="s">
        <v>10</v>
      </c>
      <c r="K108" s="6" t="s">
        <v>9</v>
      </c>
      <c r="L108" s="6" t="s">
        <v>46</v>
      </c>
      <c r="M108" s="6" t="s">
        <v>47</v>
      </c>
    </row>
    <row r="109" spans="1:13" x14ac:dyDescent="0.2">
      <c r="A109" s="6">
        <v>2019</v>
      </c>
      <c r="B109" s="6">
        <v>2618283</v>
      </c>
      <c r="C109" s="6" t="s">
        <v>58</v>
      </c>
      <c r="D109" s="6">
        <v>2</v>
      </c>
      <c r="E109" s="6" t="s">
        <v>19</v>
      </c>
      <c r="F109" s="6" t="s">
        <v>10</v>
      </c>
      <c r="G109" s="6" t="s">
        <v>10</v>
      </c>
      <c r="H109" s="6" t="s">
        <v>11</v>
      </c>
      <c r="I109" s="6" t="s">
        <v>9</v>
      </c>
      <c r="J109" s="6" t="s">
        <v>11</v>
      </c>
      <c r="K109" s="6" t="s">
        <v>9</v>
      </c>
      <c r="L109" s="6" t="s">
        <v>46</v>
      </c>
      <c r="M109" s="6" t="s">
        <v>47</v>
      </c>
    </row>
    <row r="110" spans="1:13" x14ac:dyDescent="0.2">
      <c r="A110" s="6">
        <v>2019</v>
      </c>
      <c r="B110" s="6">
        <v>2695649</v>
      </c>
      <c r="C110" s="6" t="s">
        <v>58</v>
      </c>
      <c r="D110" s="6">
        <v>2</v>
      </c>
      <c r="E110" s="6" t="s">
        <v>18</v>
      </c>
      <c r="F110" s="6" t="s">
        <v>10</v>
      </c>
      <c r="G110" s="6" t="s">
        <v>10</v>
      </c>
      <c r="H110" s="6" t="s">
        <v>10</v>
      </c>
      <c r="I110" s="6" t="s">
        <v>9</v>
      </c>
      <c r="J110" s="6" t="s">
        <v>10</v>
      </c>
      <c r="K110" s="6" t="s">
        <v>9</v>
      </c>
      <c r="L110" s="6" t="s">
        <v>46</v>
      </c>
      <c r="M110" s="6" t="s">
        <v>46</v>
      </c>
    </row>
    <row r="111" spans="1:13" x14ac:dyDescent="0.2">
      <c r="A111" s="6">
        <v>2019</v>
      </c>
      <c r="B111" s="6">
        <v>2992654</v>
      </c>
      <c r="C111" s="6" t="s">
        <v>58</v>
      </c>
      <c r="D111" s="6">
        <v>2</v>
      </c>
      <c r="E111" s="6" t="s">
        <v>20</v>
      </c>
      <c r="F111" s="6" t="s">
        <v>10</v>
      </c>
      <c r="G111" s="6" t="s">
        <v>10</v>
      </c>
      <c r="H111" s="6" t="s">
        <v>10</v>
      </c>
      <c r="I111" s="6" t="s">
        <v>10</v>
      </c>
      <c r="J111" s="6" t="s">
        <v>10</v>
      </c>
      <c r="K111" s="6" t="s">
        <v>10</v>
      </c>
      <c r="L111" s="6" t="s">
        <v>46</v>
      </c>
      <c r="M111" s="7" t="s">
        <v>46</v>
      </c>
    </row>
    <row r="112" spans="1:13" x14ac:dyDescent="0.2">
      <c r="A112" s="6">
        <v>2019</v>
      </c>
      <c r="B112" s="6">
        <v>2420569</v>
      </c>
      <c r="C112" s="6" t="s">
        <v>58</v>
      </c>
      <c r="D112" s="6">
        <v>3</v>
      </c>
      <c r="E112" s="6" t="s">
        <v>19</v>
      </c>
      <c r="F112" s="6" t="s">
        <v>10</v>
      </c>
      <c r="G112" s="6" t="s">
        <v>8</v>
      </c>
      <c r="H112" s="6" t="s">
        <v>9</v>
      </c>
      <c r="I112" s="6" t="s">
        <v>8</v>
      </c>
      <c r="J112" s="6" t="s">
        <v>8</v>
      </c>
      <c r="K112" s="6" t="s">
        <v>8</v>
      </c>
      <c r="L112" s="6" t="s">
        <v>46</v>
      </c>
      <c r="M112" s="6" t="s">
        <v>46</v>
      </c>
    </row>
    <row r="113" spans="1:13" x14ac:dyDescent="0.2">
      <c r="A113" s="6">
        <v>2019</v>
      </c>
      <c r="B113" s="6">
        <v>2700496</v>
      </c>
      <c r="C113" s="6" t="s">
        <v>58</v>
      </c>
      <c r="D113" s="6">
        <v>3</v>
      </c>
      <c r="E113" s="6" t="s">
        <v>19</v>
      </c>
      <c r="F113" s="6" t="s">
        <v>10</v>
      </c>
      <c r="G113" s="6" t="s">
        <v>9</v>
      </c>
      <c r="H113" s="6" t="s">
        <v>9</v>
      </c>
      <c r="I113" s="6" t="s">
        <v>9</v>
      </c>
      <c r="J113" s="6" t="s">
        <v>9</v>
      </c>
      <c r="K113" s="6" t="s">
        <v>10</v>
      </c>
      <c r="L113" s="6" t="s">
        <v>46</v>
      </c>
      <c r="M113" s="6" t="s">
        <v>45</v>
      </c>
    </row>
    <row r="114" spans="1:13" x14ac:dyDescent="0.2">
      <c r="A114" s="6">
        <v>2019</v>
      </c>
      <c r="B114" s="6">
        <v>2099559</v>
      </c>
      <c r="C114" s="6" t="s">
        <v>58</v>
      </c>
      <c r="D114" s="6">
        <v>5</v>
      </c>
      <c r="E114" s="6" t="s">
        <v>19</v>
      </c>
      <c r="F114" s="6" t="s">
        <v>10</v>
      </c>
      <c r="G114" s="6" t="s">
        <v>9</v>
      </c>
      <c r="H114" s="6" t="s">
        <v>9</v>
      </c>
      <c r="I114" s="6" t="s">
        <v>9</v>
      </c>
      <c r="J114" s="6" t="s">
        <v>8</v>
      </c>
      <c r="K114" s="6" t="s">
        <v>9</v>
      </c>
      <c r="L114" s="6" t="s">
        <v>46</v>
      </c>
      <c r="M114" s="6" t="s">
        <v>46</v>
      </c>
    </row>
    <row r="115" spans="1:13" x14ac:dyDescent="0.2">
      <c r="A115" s="6">
        <v>2019</v>
      </c>
      <c r="B115" s="6">
        <v>2180769</v>
      </c>
      <c r="C115" s="6" t="s">
        <v>58</v>
      </c>
      <c r="D115" s="6">
        <v>5</v>
      </c>
      <c r="E115" s="6" t="s">
        <v>18</v>
      </c>
      <c r="F115" s="6" t="s">
        <v>10</v>
      </c>
      <c r="G115" s="6" t="s">
        <v>9</v>
      </c>
      <c r="H115" s="6" t="s">
        <v>8</v>
      </c>
      <c r="I115" s="6" t="s">
        <v>7</v>
      </c>
      <c r="J115" s="6" t="s">
        <v>8</v>
      </c>
      <c r="K115" s="6" t="s">
        <v>9</v>
      </c>
      <c r="L115" s="6" t="s">
        <v>46</v>
      </c>
      <c r="M115" s="6" t="s">
        <v>45</v>
      </c>
    </row>
    <row r="116" spans="1:13" x14ac:dyDescent="0.2">
      <c r="A116" s="6">
        <v>2019</v>
      </c>
      <c r="B116" s="6">
        <v>2285586</v>
      </c>
      <c r="C116" s="6" t="s">
        <v>58</v>
      </c>
      <c r="D116" s="6">
        <v>5</v>
      </c>
      <c r="E116" s="6" t="s">
        <v>20</v>
      </c>
      <c r="F116" s="6" t="s">
        <v>10</v>
      </c>
      <c r="G116" s="6" t="s">
        <v>10</v>
      </c>
      <c r="H116" s="6" t="s">
        <v>11</v>
      </c>
      <c r="I116" s="6" t="s">
        <v>11</v>
      </c>
      <c r="J116" s="6" t="s">
        <v>11</v>
      </c>
      <c r="K116" s="6" t="s">
        <v>11</v>
      </c>
      <c r="L116" s="6" t="s">
        <v>46</v>
      </c>
      <c r="M116" s="6" t="s">
        <v>46</v>
      </c>
    </row>
    <row r="117" spans="1:13" x14ac:dyDescent="0.2">
      <c r="A117" s="6">
        <v>2019</v>
      </c>
      <c r="B117" s="6">
        <v>2551175</v>
      </c>
      <c r="C117" s="6" t="s">
        <v>58</v>
      </c>
      <c r="D117" s="6">
        <v>5</v>
      </c>
      <c r="E117" s="6" t="s">
        <v>19</v>
      </c>
      <c r="F117" s="6" t="s">
        <v>10</v>
      </c>
      <c r="G117" s="6" t="s">
        <v>11</v>
      </c>
      <c r="H117" s="6" t="s">
        <v>11</v>
      </c>
      <c r="I117" s="6" t="s">
        <v>10</v>
      </c>
      <c r="J117" s="6" t="s">
        <v>10</v>
      </c>
      <c r="K117" s="6" t="s">
        <v>10</v>
      </c>
      <c r="L117" s="6" t="s">
        <v>46</v>
      </c>
      <c r="M117" s="6" t="s">
        <v>47</v>
      </c>
    </row>
    <row r="118" spans="1:13" x14ac:dyDescent="0.2">
      <c r="A118" s="6">
        <v>2019</v>
      </c>
      <c r="B118" s="6">
        <v>2612969</v>
      </c>
      <c r="C118" s="6" t="s">
        <v>58</v>
      </c>
      <c r="D118" s="6">
        <v>5</v>
      </c>
      <c r="E118" s="6" t="s">
        <v>18</v>
      </c>
      <c r="F118" s="6" t="s">
        <v>10</v>
      </c>
      <c r="G118" s="6" t="s">
        <v>10</v>
      </c>
      <c r="H118" s="6" t="s">
        <v>9</v>
      </c>
      <c r="I118" s="6" t="s">
        <v>9</v>
      </c>
      <c r="J118" s="6" t="s">
        <v>9</v>
      </c>
      <c r="K118" s="6" t="s">
        <v>10</v>
      </c>
      <c r="L118" s="6" t="s">
        <v>46</v>
      </c>
      <c r="M118" s="6" t="s">
        <v>47</v>
      </c>
    </row>
    <row r="119" spans="1:13" x14ac:dyDescent="0.2">
      <c r="A119" s="6">
        <v>2019</v>
      </c>
      <c r="B119" s="6">
        <v>2467871</v>
      </c>
      <c r="C119" s="6" t="s">
        <v>58</v>
      </c>
      <c r="D119" s="6">
        <v>6</v>
      </c>
      <c r="E119" s="6" t="s">
        <v>21</v>
      </c>
      <c r="F119" s="6" t="s">
        <v>10</v>
      </c>
      <c r="G119" s="6" t="s">
        <v>10</v>
      </c>
      <c r="H119" s="6" t="s">
        <v>9</v>
      </c>
      <c r="I119" s="6" t="s">
        <v>10</v>
      </c>
      <c r="J119" s="6" t="s">
        <v>9</v>
      </c>
      <c r="K119" s="6" t="s">
        <v>9</v>
      </c>
      <c r="L119" s="6" t="s">
        <v>46</v>
      </c>
      <c r="M119" s="6" t="s">
        <v>47</v>
      </c>
    </row>
    <row r="120" spans="1:13" x14ac:dyDescent="0.2">
      <c r="A120" s="6">
        <v>2019</v>
      </c>
      <c r="B120" s="6">
        <v>2504231</v>
      </c>
      <c r="C120" s="6" t="s">
        <v>58</v>
      </c>
      <c r="D120" s="6">
        <v>6</v>
      </c>
      <c r="E120" s="6" t="s">
        <v>21</v>
      </c>
      <c r="F120" s="6" t="s">
        <v>10</v>
      </c>
      <c r="G120" s="6" t="s">
        <v>11</v>
      </c>
      <c r="H120" s="6" t="s">
        <v>10</v>
      </c>
      <c r="I120" s="6" t="s">
        <v>11</v>
      </c>
      <c r="J120" s="6" t="s">
        <v>9</v>
      </c>
      <c r="K120" s="6" t="s">
        <v>9</v>
      </c>
      <c r="L120" s="6" t="s">
        <v>46</v>
      </c>
      <c r="M120" s="6" t="s">
        <v>46</v>
      </c>
    </row>
    <row r="121" spans="1:13" x14ac:dyDescent="0.2">
      <c r="A121" s="6">
        <v>2019</v>
      </c>
      <c r="B121" s="6">
        <v>2577341</v>
      </c>
      <c r="C121" s="6" t="s">
        <v>58</v>
      </c>
      <c r="D121" s="6">
        <v>6</v>
      </c>
      <c r="E121" s="6" t="s">
        <v>21</v>
      </c>
      <c r="F121" s="6" t="s">
        <v>10</v>
      </c>
      <c r="G121" s="6" t="s">
        <v>10</v>
      </c>
      <c r="H121" s="6" t="s">
        <v>10</v>
      </c>
      <c r="I121" s="6" t="s">
        <v>9</v>
      </c>
      <c r="J121" s="6" t="s">
        <v>9</v>
      </c>
      <c r="K121" s="6" t="s">
        <v>9</v>
      </c>
      <c r="L121" s="6" t="s">
        <v>46</v>
      </c>
      <c r="M121" s="6" t="s">
        <v>46</v>
      </c>
    </row>
    <row r="122" spans="1:13" x14ac:dyDescent="0.2">
      <c r="A122" s="6">
        <v>2019</v>
      </c>
      <c r="B122" s="6">
        <v>2974594</v>
      </c>
      <c r="C122" s="6" t="s">
        <v>58</v>
      </c>
      <c r="D122" s="6">
        <v>6</v>
      </c>
      <c r="E122" s="6" t="s">
        <v>21</v>
      </c>
      <c r="F122" s="6" t="s">
        <v>10</v>
      </c>
      <c r="G122" s="6" t="s">
        <v>10</v>
      </c>
      <c r="H122" s="6" t="s">
        <v>10</v>
      </c>
      <c r="I122" s="6" t="s">
        <v>10</v>
      </c>
      <c r="J122" s="6" t="s">
        <v>9</v>
      </c>
      <c r="K122" s="6" t="s">
        <v>8</v>
      </c>
      <c r="L122" s="6" t="s">
        <v>46</v>
      </c>
      <c r="M122" s="6" t="s">
        <v>46</v>
      </c>
    </row>
    <row r="123" spans="1:13" x14ac:dyDescent="0.2">
      <c r="A123" s="6">
        <v>2019</v>
      </c>
      <c r="B123" s="6">
        <v>2328352</v>
      </c>
      <c r="C123" s="6" t="s">
        <v>58</v>
      </c>
      <c r="D123" s="6">
        <v>7</v>
      </c>
      <c r="E123" s="6" t="s">
        <v>21</v>
      </c>
      <c r="F123" s="6" t="s">
        <v>10</v>
      </c>
      <c r="G123" s="6" t="s">
        <v>8</v>
      </c>
      <c r="H123" s="6" t="s">
        <v>8</v>
      </c>
      <c r="I123" s="6" t="s">
        <v>7</v>
      </c>
      <c r="J123" s="6" t="s">
        <v>8</v>
      </c>
      <c r="K123" s="6" t="s">
        <v>8</v>
      </c>
      <c r="L123" s="6" t="s">
        <v>46</v>
      </c>
      <c r="M123" s="6" t="s">
        <v>46</v>
      </c>
    </row>
    <row r="124" spans="1:13" x14ac:dyDescent="0.2">
      <c r="A124" s="6">
        <v>2019</v>
      </c>
      <c r="B124" s="6">
        <v>2766873</v>
      </c>
      <c r="C124" s="6" t="s">
        <v>58</v>
      </c>
      <c r="D124" s="6">
        <v>7</v>
      </c>
      <c r="E124" s="6" t="s">
        <v>21</v>
      </c>
      <c r="F124" s="6" t="s">
        <v>10</v>
      </c>
      <c r="G124" s="6" t="s">
        <v>9</v>
      </c>
      <c r="H124" s="6" t="s">
        <v>9</v>
      </c>
      <c r="I124" s="6" t="s">
        <v>8</v>
      </c>
      <c r="J124" s="6" t="s">
        <v>10</v>
      </c>
      <c r="K124" s="6" t="s">
        <v>7</v>
      </c>
      <c r="L124" s="6" t="s">
        <v>46</v>
      </c>
      <c r="M124" s="6" t="s">
        <v>47</v>
      </c>
    </row>
    <row r="125" spans="1:13" x14ac:dyDescent="0.2">
      <c r="A125" s="6">
        <v>2018</v>
      </c>
      <c r="B125" s="6">
        <v>2410974</v>
      </c>
      <c r="C125" s="6" t="s">
        <v>58</v>
      </c>
      <c r="D125" s="6">
        <v>0</v>
      </c>
      <c r="E125" s="6" t="s">
        <v>20</v>
      </c>
      <c r="F125" s="6" t="s">
        <v>8</v>
      </c>
      <c r="G125" s="6" t="s">
        <v>7</v>
      </c>
      <c r="H125" s="6" t="s">
        <v>7</v>
      </c>
      <c r="I125" s="6" t="s">
        <v>7</v>
      </c>
      <c r="J125" s="6" t="s">
        <v>7</v>
      </c>
      <c r="K125" s="6" t="s">
        <v>7</v>
      </c>
      <c r="L125" s="6" t="s">
        <v>46</v>
      </c>
      <c r="M125" s="6" t="s">
        <v>46</v>
      </c>
    </row>
    <row r="126" spans="1:13" x14ac:dyDescent="0.2">
      <c r="A126" s="6">
        <v>2018</v>
      </c>
      <c r="B126" s="6">
        <v>2511500</v>
      </c>
      <c r="C126" s="6" t="s">
        <v>58</v>
      </c>
      <c r="D126" s="6">
        <v>0</v>
      </c>
      <c r="E126" s="6" t="s">
        <v>20</v>
      </c>
      <c r="F126" s="6" t="s">
        <v>8</v>
      </c>
      <c r="G126" s="6" t="s">
        <v>7</v>
      </c>
      <c r="H126" s="6" t="s">
        <v>7</v>
      </c>
      <c r="I126" s="6" t="s">
        <v>7</v>
      </c>
      <c r="J126" s="6" t="s">
        <v>7</v>
      </c>
      <c r="K126" s="6" t="s">
        <v>7</v>
      </c>
      <c r="L126" s="6" t="s">
        <v>46</v>
      </c>
      <c r="M126" s="6" t="s">
        <v>46</v>
      </c>
    </row>
    <row r="127" spans="1:13" x14ac:dyDescent="0.2">
      <c r="A127" s="6">
        <v>2018</v>
      </c>
      <c r="B127" s="6">
        <v>2574775</v>
      </c>
      <c r="C127" s="6" t="s">
        <v>58</v>
      </c>
      <c r="D127" s="6">
        <v>4</v>
      </c>
      <c r="E127" s="6" t="s">
        <v>20</v>
      </c>
      <c r="F127" s="6" t="s">
        <v>8</v>
      </c>
      <c r="G127" s="6" t="s">
        <v>10</v>
      </c>
      <c r="H127" s="6" t="s">
        <v>10</v>
      </c>
      <c r="I127" s="6" t="s">
        <v>10</v>
      </c>
      <c r="J127" s="6" t="s">
        <v>10</v>
      </c>
      <c r="K127" s="6" t="s">
        <v>10</v>
      </c>
      <c r="L127" s="6" t="s">
        <v>46</v>
      </c>
      <c r="M127" s="6" t="s">
        <v>46</v>
      </c>
    </row>
    <row r="128" spans="1:13" x14ac:dyDescent="0.2">
      <c r="A128" s="6">
        <v>2018</v>
      </c>
      <c r="B128" s="6">
        <v>2299029</v>
      </c>
      <c r="C128" s="6" t="s">
        <v>58</v>
      </c>
      <c r="D128" s="6">
        <v>5</v>
      </c>
      <c r="E128" s="6" t="s">
        <v>20</v>
      </c>
      <c r="F128" s="6" t="s">
        <v>8</v>
      </c>
      <c r="G128" s="6" t="s">
        <v>8</v>
      </c>
      <c r="H128" s="6" t="s">
        <v>9</v>
      </c>
      <c r="I128" s="6" t="s">
        <v>9</v>
      </c>
      <c r="J128" s="6" t="s">
        <v>10</v>
      </c>
      <c r="K128" s="6" t="s">
        <v>10</v>
      </c>
      <c r="L128" s="6" t="s">
        <v>46</v>
      </c>
      <c r="M128" s="6" t="s">
        <v>47</v>
      </c>
    </row>
    <row r="129" spans="1:13" x14ac:dyDescent="0.2">
      <c r="A129" s="6">
        <v>2018</v>
      </c>
      <c r="B129" s="6">
        <v>2430382</v>
      </c>
      <c r="C129" s="6" t="s">
        <v>58</v>
      </c>
      <c r="D129" s="6">
        <v>7</v>
      </c>
      <c r="E129" s="6" t="s">
        <v>21</v>
      </c>
      <c r="F129" s="6" t="s">
        <v>8</v>
      </c>
      <c r="G129" s="6" t="s">
        <v>8</v>
      </c>
      <c r="H129" s="6" t="s">
        <v>8</v>
      </c>
      <c r="I129" s="6" t="s">
        <v>9</v>
      </c>
      <c r="J129" s="6" t="s">
        <v>8</v>
      </c>
      <c r="K129" s="6" t="s">
        <v>8</v>
      </c>
      <c r="L129" s="6" t="s">
        <v>46</v>
      </c>
      <c r="M129" s="6" t="s">
        <v>47</v>
      </c>
    </row>
    <row r="130" spans="1:13" x14ac:dyDescent="0.2">
      <c r="A130" s="6">
        <v>2018</v>
      </c>
      <c r="B130" s="6">
        <v>2889352</v>
      </c>
      <c r="C130" s="6" t="s">
        <v>58</v>
      </c>
      <c r="D130" s="6">
        <v>8</v>
      </c>
      <c r="E130" s="6" t="s">
        <v>21</v>
      </c>
      <c r="F130" s="6" t="s">
        <v>8</v>
      </c>
      <c r="G130" s="6" t="s">
        <v>11</v>
      </c>
      <c r="H130" s="6" t="s">
        <v>11</v>
      </c>
      <c r="I130" s="6" t="s">
        <v>11</v>
      </c>
      <c r="J130" s="6" t="s">
        <v>11</v>
      </c>
      <c r="K130" s="6" t="s">
        <v>10</v>
      </c>
      <c r="L130" s="6" t="s">
        <v>46</v>
      </c>
      <c r="M130" s="6" t="s">
        <v>46</v>
      </c>
    </row>
    <row r="131" spans="1:13" x14ac:dyDescent="0.2">
      <c r="A131" s="6">
        <v>2019</v>
      </c>
      <c r="B131" s="6">
        <v>2297840</v>
      </c>
      <c r="C131" s="6" t="s">
        <v>58</v>
      </c>
      <c r="D131" s="6">
        <v>2</v>
      </c>
      <c r="E131" s="6" t="s">
        <v>20</v>
      </c>
      <c r="F131" s="6" t="s">
        <v>8</v>
      </c>
      <c r="G131" s="6" t="s">
        <v>10</v>
      </c>
      <c r="H131" s="6" t="s">
        <v>10</v>
      </c>
      <c r="I131" s="6" t="s">
        <v>10</v>
      </c>
      <c r="J131" s="6" t="s">
        <v>10</v>
      </c>
      <c r="K131" s="6" t="s">
        <v>9</v>
      </c>
      <c r="L131" s="6" t="s">
        <v>46</v>
      </c>
      <c r="M131" s="6" t="s">
        <v>46</v>
      </c>
    </row>
    <row r="132" spans="1:13" x14ac:dyDescent="0.2">
      <c r="A132" s="6">
        <v>2019</v>
      </c>
      <c r="B132" s="6">
        <v>2484974</v>
      </c>
      <c r="C132" s="6" t="s">
        <v>58</v>
      </c>
      <c r="D132" s="6">
        <v>3</v>
      </c>
      <c r="E132" s="6" t="s">
        <v>20</v>
      </c>
      <c r="F132" s="6" t="s">
        <v>8</v>
      </c>
      <c r="G132" s="6" t="s">
        <v>9</v>
      </c>
      <c r="H132" s="6" t="s">
        <v>9</v>
      </c>
      <c r="I132" s="6" t="s">
        <v>9</v>
      </c>
      <c r="J132" s="6" t="s">
        <v>9</v>
      </c>
      <c r="K132" s="6" t="s">
        <v>10</v>
      </c>
      <c r="L132" s="6" t="s">
        <v>46</v>
      </c>
      <c r="M132" s="6" t="s">
        <v>46</v>
      </c>
    </row>
    <row r="133" spans="1:13" x14ac:dyDescent="0.2">
      <c r="A133" s="6">
        <v>2019</v>
      </c>
      <c r="B133" s="6">
        <v>2901387</v>
      </c>
      <c r="C133" s="6" t="s">
        <v>58</v>
      </c>
      <c r="D133" s="6">
        <v>3</v>
      </c>
      <c r="E133" s="6" t="s">
        <v>19</v>
      </c>
      <c r="F133" s="6" t="s">
        <v>8</v>
      </c>
      <c r="G133" s="6" t="s">
        <v>10</v>
      </c>
      <c r="H133" s="6" t="s">
        <v>10</v>
      </c>
      <c r="I133" s="6" t="s">
        <v>9</v>
      </c>
      <c r="J133" s="6" t="s">
        <v>8</v>
      </c>
      <c r="K133" s="6" t="s">
        <v>9</v>
      </c>
      <c r="L133" s="6" t="s">
        <v>46</v>
      </c>
      <c r="M133" s="6" t="s">
        <v>46</v>
      </c>
    </row>
    <row r="134" spans="1:13" x14ac:dyDescent="0.2">
      <c r="A134" s="6">
        <v>2019</v>
      </c>
      <c r="B134" s="6">
        <v>2521440</v>
      </c>
      <c r="C134" s="6" t="s">
        <v>58</v>
      </c>
      <c r="D134" s="6">
        <v>4</v>
      </c>
      <c r="E134" s="6" t="s">
        <v>20</v>
      </c>
      <c r="F134" s="6" t="s">
        <v>8</v>
      </c>
      <c r="G134" s="6" t="s">
        <v>10</v>
      </c>
      <c r="H134" s="6" t="s">
        <v>8</v>
      </c>
      <c r="I134" s="6" t="s">
        <v>8</v>
      </c>
      <c r="J134" s="6" t="s">
        <v>7</v>
      </c>
      <c r="K134" s="6" t="s">
        <v>7</v>
      </c>
      <c r="L134" s="6" t="s">
        <v>46</v>
      </c>
      <c r="M134" s="6" t="s">
        <v>45</v>
      </c>
    </row>
    <row r="135" spans="1:13" x14ac:dyDescent="0.2">
      <c r="A135" s="6">
        <v>2019</v>
      </c>
      <c r="B135" s="6">
        <v>2583425</v>
      </c>
      <c r="C135" s="6" t="s">
        <v>58</v>
      </c>
      <c r="D135" s="6">
        <v>4</v>
      </c>
      <c r="E135" s="6" t="s">
        <v>19</v>
      </c>
      <c r="F135" s="6" t="s">
        <v>8</v>
      </c>
      <c r="G135" s="6" t="s">
        <v>8</v>
      </c>
      <c r="H135" s="6" t="s">
        <v>8</v>
      </c>
      <c r="I135" s="6" t="s">
        <v>8</v>
      </c>
      <c r="J135" s="6" t="s">
        <v>7</v>
      </c>
      <c r="K135" s="6" t="s">
        <v>7</v>
      </c>
      <c r="L135" s="6" t="s">
        <v>46</v>
      </c>
      <c r="M135" s="6" t="s">
        <v>47</v>
      </c>
    </row>
    <row r="136" spans="1:13" x14ac:dyDescent="0.2">
      <c r="A136" s="6">
        <v>2019</v>
      </c>
      <c r="B136" s="6">
        <v>2255550</v>
      </c>
      <c r="C136" s="6" t="s">
        <v>58</v>
      </c>
      <c r="D136" s="6">
        <v>7</v>
      </c>
      <c r="E136" s="6" t="s">
        <v>21</v>
      </c>
      <c r="F136" s="6" t="s">
        <v>8</v>
      </c>
      <c r="G136" s="6" t="s">
        <v>8</v>
      </c>
      <c r="H136" s="6" t="s">
        <v>8</v>
      </c>
      <c r="I136" s="6" t="s">
        <v>9</v>
      </c>
      <c r="J136" s="6" t="s">
        <v>7</v>
      </c>
      <c r="K136" s="6" t="s">
        <v>7</v>
      </c>
      <c r="L136" s="6" t="s">
        <v>46</v>
      </c>
      <c r="M136" s="6" t="s">
        <v>48</v>
      </c>
    </row>
    <row r="137" spans="1:13" x14ac:dyDescent="0.2">
      <c r="A137" s="6">
        <v>2019</v>
      </c>
      <c r="B137" s="6">
        <v>2338068</v>
      </c>
      <c r="C137" s="6" t="s">
        <v>58</v>
      </c>
      <c r="D137" s="6">
        <v>7</v>
      </c>
      <c r="E137" s="6" t="s">
        <v>21</v>
      </c>
      <c r="F137" s="6" t="s">
        <v>8</v>
      </c>
      <c r="G137" s="6" t="s">
        <v>10</v>
      </c>
      <c r="H137" s="6" t="s">
        <v>9</v>
      </c>
      <c r="I137" s="6" t="s">
        <v>9</v>
      </c>
      <c r="J137" s="6" t="s">
        <v>8</v>
      </c>
      <c r="K137" s="6" t="s">
        <v>7</v>
      </c>
      <c r="L137" s="6" t="s">
        <v>46</v>
      </c>
      <c r="M137" s="6" t="s">
        <v>47</v>
      </c>
    </row>
    <row r="138" spans="1:13" x14ac:dyDescent="0.2">
      <c r="A138" s="6">
        <v>2018</v>
      </c>
      <c r="B138" s="6">
        <v>2157435</v>
      </c>
      <c r="C138" s="6" t="s">
        <v>58</v>
      </c>
      <c r="D138" s="6">
        <v>1</v>
      </c>
      <c r="E138" s="6" t="s">
        <v>18</v>
      </c>
      <c r="F138" s="6" t="s">
        <v>9</v>
      </c>
      <c r="G138" s="6" t="s">
        <v>9</v>
      </c>
      <c r="H138" s="6" t="s">
        <v>10</v>
      </c>
      <c r="I138" s="6" t="s">
        <v>10</v>
      </c>
      <c r="J138" s="6" t="s">
        <v>10</v>
      </c>
      <c r="K138" s="6" t="s">
        <v>9</v>
      </c>
      <c r="L138" s="6" t="s">
        <v>46</v>
      </c>
      <c r="M138" s="6" t="s">
        <v>46</v>
      </c>
    </row>
    <row r="139" spans="1:13" x14ac:dyDescent="0.2">
      <c r="A139" s="6">
        <v>2018</v>
      </c>
      <c r="B139" s="6">
        <v>2158182</v>
      </c>
      <c r="C139" s="6" t="s">
        <v>58</v>
      </c>
      <c r="D139" s="6">
        <v>2</v>
      </c>
      <c r="E139" s="6" t="s">
        <v>19</v>
      </c>
      <c r="F139" s="6" t="s">
        <v>9</v>
      </c>
      <c r="G139" s="6" t="s">
        <v>11</v>
      </c>
      <c r="H139" s="6" t="s">
        <v>10</v>
      </c>
      <c r="I139" s="6" t="s">
        <v>10</v>
      </c>
      <c r="J139" s="6" t="s">
        <v>11</v>
      </c>
      <c r="K139" s="6" t="s">
        <v>8</v>
      </c>
      <c r="L139" s="6" t="s">
        <v>46</v>
      </c>
      <c r="M139" s="6" t="s">
        <v>48</v>
      </c>
    </row>
    <row r="140" spans="1:13" x14ac:dyDescent="0.2">
      <c r="A140" s="6">
        <v>2018</v>
      </c>
      <c r="B140" s="6">
        <v>2219131</v>
      </c>
      <c r="C140" s="6" t="s">
        <v>58</v>
      </c>
      <c r="D140" s="6">
        <v>2</v>
      </c>
      <c r="E140" s="6" t="s">
        <v>19</v>
      </c>
      <c r="F140" s="6" t="s">
        <v>9</v>
      </c>
      <c r="G140" s="6" t="s">
        <v>10</v>
      </c>
      <c r="H140" s="6" t="s">
        <v>9</v>
      </c>
      <c r="I140" s="6" t="s">
        <v>9</v>
      </c>
      <c r="J140" s="6" t="s">
        <v>10</v>
      </c>
      <c r="K140" s="6" t="s">
        <v>10</v>
      </c>
      <c r="L140" s="6" t="s">
        <v>46</v>
      </c>
      <c r="M140" s="6" t="s">
        <v>47</v>
      </c>
    </row>
    <row r="141" spans="1:13" x14ac:dyDescent="0.2">
      <c r="A141" s="6">
        <v>2018</v>
      </c>
      <c r="B141" s="6">
        <v>2909128</v>
      </c>
      <c r="C141" s="6" t="s">
        <v>58</v>
      </c>
      <c r="D141" s="6">
        <v>3</v>
      </c>
      <c r="E141" s="6" t="s">
        <v>20</v>
      </c>
      <c r="F141" s="6" t="s">
        <v>9</v>
      </c>
      <c r="G141" s="6" t="s">
        <v>8</v>
      </c>
      <c r="H141" s="6" t="s">
        <v>8</v>
      </c>
      <c r="I141" s="6" t="s">
        <v>8</v>
      </c>
      <c r="J141" s="6" t="s">
        <v>7</v>
      </c>
      <c r="K141" s="6" t="s">
        <v>8</v>
      </c>
      <c r="L141" s="6" t="s">
        <v>46</v>
      </c>
      <c r="M141" s="6" t="s">
        <v>49</v>
      </c>
    </row>
    <row r="142" spans="1:13" x14ac:dyDescent="0.2">
      <c r="A142" s="6">
        <v>2018</v>
      </c>
      <c r="B142" s="6">
        <v>2103304</v>
      </c>
      <c r="C142" s="6" t="s">
        <v>58</v>
      </c>
      <c r="D142" s="6">
        <v>4</v>
      </c>
      <c r="E142" s="6" t="s">
        <v>19</v>
      </c>
      <c r="F142" s="6" t="s">
        <v>9</v>
      </c>
      <c r="G142" s="6" t="s">
        <v>9</v>
      </c>
      <c r="H142" s="6" t="s">
        <v>9</v>
      </c>
      <c r="I142" s="6" t="s">
        <v>9</v>
      </c>
      <c r="J142" s="6" t="s">
        <v>8</v>
      </c>
      <c r="K142" s="6" t="s">
        <v>9</v>
      </c>
      <c r="L142" s="6" t="s">
        <v>46</v>
      </c>
      <c r="M142" s="6" t="s">
        <v>47</v>
      </c>
    </row>
    <row r="143" spans="1:13" x14ac:dyDescent="0.2">
      <c r="A143" s="6">
        <v>2018</v>
      </c>
      <c r="B143" s="6">
        <v>2220799</v>
      </c>
      <c r="C143" s="6" t="s">
        <v>58</v>
      </c>
      <c r="D143" s="6">
        <v>7</v>
      </c>
      <c r="E143" s="6" t="s">
        <v>21</v>
      </c>
      <c r="F143" s="6" t="s">
        <v>9</v>
      </c>
      <c r="G143" s="6" t="s">
        <v>9</v>
      </c>
      <c r="H143" s="6" t="s">
        <v>9</v>
      </c>
      <c r="I143" s="6" t="s">
        <v>9</v>
      </c>
      <c r="J143" s="6" t="s">
        <v>8</v>
      </c>
      <c r="K143" s="6" t="s">
        <v>10</v>
      </c>
      <c r="L143" s="6" t="s">
        <v>46</v>
      </c>
      <c r="M143" s="6" t="s">
        <v>45</v>
      </c>
    </row>
    <row r="144" spans="1:13" x14ac:dyDescent="0.2">
      <c r="A144" s="6">
        <v>2019</v>
      </c>
      <c r="B144" s="6">
        <v>2226767</v>
      </c>
      <c r="C144" s="6" t="s">
        <v>58</v>
      </c>
      <c r="D144" s="6">
        <v>0</v>
      </c>
      <c r="E144" s="6" t="s">
        <v>18</v>
      </c>
      <c r="F144" s="6" t="s">
        <v>9</v>
      </c>
      <c r="G144" s="6" t="s">
        <v>10</v>
      </c>
      <c r="H144" s="6" t="s">
        <v>10</v>
      </c>
      <c r="I144" s="6" t="s">
        <v>10</v>
      </c>
      <c r="J144" s="6" t="s">
        <v>10</v>
      </c>
      <c r="K144" s="6" t="s">
        <v>10</v>
      </c>
      <c r="L144" s="6" t="s">
        <v>46</v>
      </c>
      <c r="M144" s="6" t="s">
        <v>46</v>
      </c>
    </row>
    <row r="145" spans="1:13" x14ac:dyDescent="0.2">
      <c r="A145" s="6">
        <v>2019</v>
      </c>
      <c r="B145" s="6">
        <v>2143917</v>
      </c>
      <c r="C145" s="6" t="s">
        <v>58</v>
      </c>
      <c r="D145" s="6">
        <v>2</v>
      </c>
      <c r="E145" s="6" t="s">
        <v>19</v>
      </c>
      <c r="F145" s="6" t="s">
        <v>9</v>
      </c>
      <c r="G145" s="6" t="s">
        <v>8</v>
      </c>
      <c r="H145" s="6" t="s">
        <v>8</v>
      </c>
      <c r="I145" s="6" t="s">
        <v>8</v>
      </c>
      <c r="J145" s="6" t="s">
        <v>8</v>
      </c>
      <c r="K145" s="6" t="s">
        <v>8</v>
      </c>
      <c r="L145" s="6" t="s">
        <v>46</v>
      </c>
      <c r="M145" s="6" t="s">
        <v>46</v>
      </c>
    </row>
    <row r="146" spans="1:13" x14ac:dyDescent="0.2">
      <c r="A146" s="6">
        <v>2019</v>
      </c>
      <c r="B146" s="6">
        <v>2577750</v>
      </c>
      <c r="C146" s="6" t="s">
        <v>58</v>
      </c>
      <c r="D146" s="6">
        <v>3</v>
      </c>
      <c r="E146" s="6" t="s">
        <v>19</v>
      </c>
      <c r="F146" s="6" t="s">
        <v>9</v>
      </c>
      <c r="G146" s="6" t="s">
        <v>10</v>
      </c>
      <c r="H146" s="6" t="s">
        <v>10</v>
      </c>
      <c r="I146" s="6" t="s">
        <v>10</v>
      </c>
      <c r="J146" s="6" t="s">
        <v>8</v>
      </c>
      <c r="K146" s="6" t="s">
        <v>7</v>
      </c>
      <c r="L146" s="6" t="s">
        <v>46</v>
      </c>
      <c r="M146" s="6" t="s">
        <v>45</v>
      </c>
    </row>
    <row r="147" spans="1:13" x14ac:dyDescent="0.2">
      <c r="A147" s="6">
        <v>2019</v>
      </c>
      <c r="B147" s="6">
        <v>2067945</v>
      </c>
      <c r="C147" s="6" t="s">
        <v>58</v>
      </c>
      <c r="D147" s="6">
        <v>5</v>
      </c>
      <c r="E147" s="6" t="s">
        <v>19</v>
      </c>
      <c r="F147" s="6" t="s">
        <v>9</v>
      </c>
      <c r="G147" s="6" t="s">
        <v>9</v>
      </c>
      <c r="H147" s="6" t="s">
        <v>9</v>
      </c>
      <c r="I147" s="6" t="s">
        <v>9</v>
      </c>
      <c r="J147" s="6" t="s">
        <v>8</v>
      </c>
      <c r="K147" s="6" t="s">
        <v>9</v>
      </c>
      <c r="L147" s="6" t="s">
        <v>46</v>
      </c>
      <c r="M147" s="6" t="s">
        <v>47</v>
      </c>
    </row>
    <row r="148" spans="1:13" x14ac:dyDescent="0.2">
      <c r="A148" s="6">
        <v>2019</v>
      </c>
      <c r="B148" s="6">
        <v>2492088</v>
      </c>
      <c r="C148" s="6" t="s">
        <v>58</v>
      </c>
      <c r="D148" s="6">
        <v>8</v>
      </c>
      <c r="E148" s="6" t="s">
        <v>21</v>
      </c>
      <c r="F148" s="6" t="s">
        <v>9</v>
      </c>
      <c r="G148" s="6" t="s">
        <v>8</v>
      </c>
      <c r="H148" s="6" t="s">
        <v>8</v>
      </c>
      <c r="I148" s="6" t="s">
        <v>8</v>
      </c>
      <c r="J148" s="6" t="s">
        <v>8</v>
      </c>
      <c r="K148" s="6" t="s">
        <v>9</v>
      </c>
      <c r="L148" s="6" t="s">
        <v>46</v>
      </c>
      <c r="M148" s="6" t="s">
        <v>47</v>
      </c>
    </row>
    <row r="149" spans="1:13" x14ac:dyDescent="0.2">
      <c r="A149" s="6">
        <v>2018</v>
      </c>
      <c r="B149" s="6">
        <v>2606617</v>
      </c>
      <c r="C149" s="6" t="s">
        <v>58</v>
      </c>
      <c r="D149" s="6">
        <v>0</v>
      </c>
      <c r="E149" s="6" t="s">
        <v>19</v>
      </c>
      <c r="F149" s="6" t="s">
        <v>11</v>
      </c>
      <c r="G149" s="6" t="s">
        <v>11</v>
      </c>
      <c r="H149" s="6" t="s">
        <v>11</v>
      </c>
      <c r="I149" s="6" t="s">
        <v>9</v>
      </c>
      <c r="J149" s="6" t="s">
        <v>11</v>
      </c>
      <c r="K149" s="6" t="s">
        <v>11</v>
      </c>
      <c r="L149" s="6" t="s">
        <v>46</v>
      </c>
      <c r="M149" s="6" t="s">
        <v>46</v>
      </c>
    </row>
    <row r="150" spans="1:13" x14ac:dyDescent="0.2">
      <c r="A150" s="6">
        <v>2018</v>
      </c>
      <c r="B150" s="6">
        <v>2719155</v>
      </c>
      <c r="C150" s="6" t="s">
        <v>58</v>
      </c>
      <c r="D150" s="6">
        <v>0</v>
      </c>
      <c r="E150" s="6" t="s">
        <v>19</v>
      </c>
      <c r="F150" s="6" t="s">
        <v>11</v>
      </c>
      <c r="G150" s="6" t="s">
        <v>11</v>
      </c>
      <c r="H150" s="6" t="s">
        <v>11</v>
      </c>
      <c r="I150" s="6" t="s">
        <v>11</v>
      </c>
      <c r="J150" s="6" t="s">
        <v>11</v>
      </c>
      <c r="K150" s="6" t="s">
        <v>11</v>
      </c>
      <c r="L150" s="6" t="s">
        <v>46</v>
      </c>
      <c r="M150" s="6" t="s">
        <v>47</v>
      </c>
    </row>
    <row r="151" spans="1:13" x14ac:dyDescent="0.2">
      <c r="A151" s="6">
        <v>2018</v>
      </c>
      <c r="B151" s="6">
        <v>2753292</v>
      </c>
      <c r="C151" s="6" t="s">
        <v>58</v>
      </c>
      <c r="D151" s="6">
        <v>0</v>
      </c>
      <c r="E151" s="6" t="s">
        <v>19</v>
      </c>
      <c r="F151" s="6" t="s">
        <v>11</v>
      </c>
      <c r="G151" s="6" t="s">
        <v>11</v>
      </c>
      <c r="H151" s="6" t="s">
        <v>11</v>
      </c>
      <c r="I151" s="6" t="s">
        <v>11</v>
      </c>
      <c r="J151" s="6" t="s">
        <v>11</v>
      </c>
      <c r="K151" s="6" t="s">
        <v>11</v>
      </c>
      <c r="L151" s="6" t="s">
        <v>46</v>
      </c>
      <c r="M151" s="6" t="s">
        <v>47</v>
      </c>
    </row>
    <row r="152" spans="1:13" x14ac:dyDescent="0.2">
      <c r="A152" s="6">
        <v>2018</v>
      </c>
      <c r="B152" s="6">
        <v>2493705</v>
      </c>
      <c r="C152" s="6" t="s">
        <v>58</v>
      </c>
      <c r="D152" s="6">
        <v>1</v>
      </c>
      <c r="E152" s="6" t="s">
        <v>19</v>
      </c>
      <c r="F152" s="6" t="s">
        <v>11</v>
      </c>
      <c r="G152" s="6" t="s">
        <v>10</v>
      </c>
      <c r="H152" s="6" t="s">
        <v>10</v>
      </c>
      <c r="I152" s="6" t="s">
        <v>9</v>
      </c>
      <c r="J152" s="6" t="s">
        <v>9</v>
      </c>
      <c r="K152" s="6" t="s">
        <v>9</v>
      </c>
      <c r="L152" s="6" t="s">
        <v>46</v>
      </c>
      <c r="M152" s="6" t="s">
        <v>46</v>
      </c>
    </row>
    <row r="153" spans="1:13" x14ac:dyDescent="0.2">
      <c r="A153" s="6">
        <v>2018</v>
      </c>
      <c r="B153" s="6">
        <v>2550354</v>
      </c>
      <c r="C153" s="6" t="s">
        <v>58</v>
      </c>
      <c r="D153" s="6">
        <v>1</v>
      </c>
      <c r="E153" s="6" t="s">
        <v>19</v>
      </c>
      <c r="F153" s="6" t="s">
        <v>11</v>
      </c>
      <c r="G153" s="6" t="s">
        <v>11</v>
      </c>
      <c r="H153" s="6" t="s">
        <v>11</v>
      </c>
      <c r="I153" s="6" t="s">
        <v>11</v>
      </c>
      <c r="J153" s="6" t="s">
        <v>11</v>
      </c>
      <c r="K153" s="6" t="s">
        <v>11</v>
      </c>
      <c r="L153" s="6" t="s">
        <v>46</v>
      </c>
      <c r="M153" s="6" t="s">
        <v>46</v>
      </c>
    </row>
    <row r="154" spans="1:13" x14ac:dyDescent="0.2">
      <c r="A154" s="6">
        <v>2018</v>
      </c>
      <c r="B154" s="6">
        <v>2608357</v>
      </c>
      <c r="C154" s="6" t="s">
        <v>58</v>
      </c>
      <c r="D154" s="6">
        <v>1</v>
      </c>
      <c r="E154" s="6" t="s">
        <v>19</v>
      </c>
      <c r="F154" s="6" t="s">
        <v>11</v>
      </c>
      <c r="G154" s="6" t="s">
        <v>11</v>
      </c>
      <c r="H154" s="6" t="s">
        <v>11</v>
      </c>
      <c r="I154" s="6" t="s">
        <v>9</v>
      </c>
      <c r="J154" s="6" t="s">
        <v>11</v>
      </c>
      <c r="K154" s="6" t="s">
        <v>11</v>
      </c>
      <c r="L154" s="6" t="s">
        <v>46</v>
      </c>
      <c r="M154" s="6" t="s">
        <v>45</v>
      </c>
    </row>
    <row r="155" spans="1:13" x14ac:dyDescent="0.2">
      <c r="A155" s="6">
        <v>2018</v>
      </c>
      <c r="B155" s="6">
        <v>2867665</v>
      </c>
      <c r="C155" s="6" t="s">
        <v>58</v>
      </c>
      <c r="D155" s="6">
        <v>1</v>
      </c>
      <c r="E155" s="6" t="s">
        <v>19</v>
      </c>
      <c r="F155" s="6" t="s">
        <v>11</v>
      </c>
      <c r="G155" s="6" t="s">
        <v>11</v>
      </c>
      <c r="H155" s="6" t="s">
        <v>10</v>
      </c>
      <c r="I155" s="6" t="s">
        <v>10</v>
      </c>
      <c r="J155" s="6" t="s">
        <v>10</v>
      </c>
      <c r="K155" s="6" t="s">
        <v>10</v>
      </c>
      <c r="L155" s="6" t="s">
        <v>46</v>
      </c>
      <c r="M155" s="6" t="s">
        <v>46</v>
      </c>
    </row>
    <row r="156" spans="1:13" x14ac:dyDescent="0.2">
      <c r="A156" s="6">
        <v>2018</v>
      </c>
      <c r="B156" s="6">
        <v>2935401</v>
      </c>
      <c r="C156" s="6" t="s">
        <v>58</v>
      </c>
      <c r="D156" s="6">
        <v>1</v>
      </c>
      <c r="E156" s="6" t="s">
        <v>18</v>
      </c>
      <c r="F156" s="6" t="s">
        <v>11</v>
      </c>
      <c r="G156" s="6" t="s">
        <v>11</v>
      </c>
      <c r="H156" s="6" t="s">
        <v>11</v>
      </c>
      <c r="I156" s="6" t="s">
        <v>10</v>
      </c>
      <c r="J156" s="6" t="s">
        <v>10</v>
      </c>
      <c r="K156" s="6" t="s">
        <v>10</v>
      </c>
      <c r="L156" s="6" t="s">
        <v>46</v>
      </c>
      <c r="M156" s="6" t="s">
        <v>45</v>
      </c>
    </row>
    <row r="157" spans="1:13" x14ac:dyDescent="0.2">
      <c r="A157" s="6">
        <v>2018</v>
      </c>
      <c r="B157" s="6">
        <v>2951475</v>
      </c>
      <c r="C157" s="6" t="s">
        <v>58</v>
      </c>
      <c r="D157" s="6">
        <v>1</v>
      </c>
      <c r="E157" s="6" t="s">
        <v>19</v>
      </c>
      <c r="F157" s="6" t="s">
        <v>11</v>
      </c>
      <c r="G157" s="6" t="s">
        <v>11</v>
      </c>
      <c r="H157" s="6" t="s">
        <v>11</v>
      </c>
      <c r="I157" s="6" t="s">
        <v>11</v>
      </c>
      <c r="J157" s="6" t="s">
        <v>11</v>
      </c>
      <c r="K157" s="6" t="s">
        <v>11</v>
      </c>
      <c r="L157" s="6" t="s">
        <v>46</v>
      </c>
      <c r="M157" s="6" t="s">
        <v>46</v>
      </c>
    </row>
    <row r="158" spans="1:13" x14ac:dyDescent="0.2">
      <c r="A158" s="6">
        <v>2018</v>
      </c>
      <c r="B158" s="6">
        <v>2099659</v>
      </c>
      <c r="C158" s="6" t="s">
        <v>58</v>
      </c>
      <c r="D158" s="6">
        <v>2</v>
      </c>
      <c r="E158" s="6" t="s">
        <v>19</v>
      </c>
      <c r="F158" s="6" t="s">
        <v>11</v>
      </c>
      <c r="G158" s="6" t="s">
        <v>10</v>
      </c>
      <c r="H158" s="6" t="s">
        <v>10</v>
      </c>
      <c r="I158" s="6" t="s">
        <v>9</v>
      </c>
      <c r="J158" s="6" t="s">
        <v>10</v>
      </c>
      <c r="K158" s="6" t="s">
        <v>9</v>
      </c>
      <c r="L158" s="6" t="s">
        <v>46</v>
      </c>
      <c r="M158" s="6" t="s">
        <v>46</v>
      </c>
    </row>
    <row r="159" spans="1:13" x14ac:dyDescent="0.2">
      <c r="A159" s="6">
        <v>2018</v>
      </c>
      <c r="B159" s="6">
        <v>2118766</v>
      </c>
      <c r="C159" s="6" t="s">
        <v>58</v>
      </c>
      <c r="D159" s="6">
        <v>2</v>
      </c>
      <c r="E159" s="6" t="s">
        <v>19</v>
      </c>
      <c r="F159" s="6" t="s">
        <v>11</v>
      </c>
      <c r="G159" s="6" t="s">
        <v>11</v>
      </c>
      <c r="H159" s="6" t="s">
        <v>11</v>
      </c>
      <c r="I159" s="6" t="s">
        <v>11</v>
      </c>
      <c r="J159" s="6" t="s">
        <v>11</v>
      </c>
      <c r="K159" s="6" t="s">
        <v>11</v>
      </c>
      <c r="L159" s="6" t="s">
        <v>46</v>
      </c>
      <c r="M159" s="6" t="s">
        <v>46</v>
      </c>
    </row>
    <row r="160" spans="1:13" x14ac:dyDescent="0.2">
      <c r="A160" s="6">
        <v>2018</v>
      </c>
      <c r="B160" s="6">
        <v>2625140</v>
      </c>
      <c r="C160" s="6" t="s">
        <v>58</v>
      </c>
      <c r="D160" s="6">
        <v>2</v>
      </c>
      <c r="E160" s="6" t="s">
        <v>20</v>
      </c>
      <c r="F160" s="6" t="s">
        <v>11</v>
      </c>
      <c r="G160" s="6" t="s">
        <v>11</v>
      </c>
      <c r="H160" s="6" t="s">
        <v>11</v>
      </c>
      <c r="I160" s="6" t="s">
        <v>11</v>
      </c>
      <c r="J160" s="6" t="s">
        <v>11</v>
      </c>
      <c r="K160" s="6" t="s">
        <v>11</v>
      </c>
      <c r="L160" s="6" t="s">
        <v>46</v>
      </c>
      <c r="M160" s="6" t="s">
        <v>46</v>
      </c>
    </row>
    <row r="161" spans="1:13" x14ac:dyDescent="0.2">
      <c r="A161" s="6">
        <v>2018</v>
      </c>
      <c r="B161" s="6">
        <v>2773084</v>
      </c>
      <c r="C161" s="6" t="s">
        <v>58</v>
      </c>
      <c r="D161" s="6">
        <v>2</v>
      </c>
      <c r="E161" s="6" t="s">
        <v>18</v>
      </c>
      <c r="F161" s="6" t="s">
        <v>11</v>
      </c>
      <c r="G161" s="6" t="s">
        <v>10</v>
      </c>
      <c r="H161" s="6" t="s">
        <v>10</v>
      </c>
      <c r="I161" s="6" t="s">
        <v>10</v>
      </c>
      <c r="J161" s="6" t="s">
        <v>9</v>
      </c>
      <c r="K161" s="6" t="s">
        <v>9</v>
      </c>
      <c r="L161" s="6" t="s">
        <v>46</v>
      </c>
      <c r="M161" s="6" t="s">
        <v>45</v>
      </c>
    </row>
    <row r="162" spans="1:13" x14ac:dyDescent="0.2">
      <c r="A162" s="6">
        <v>2018</v>
      </c>
      <c r="B162" s="6">
        <v>2924234</v>
      </c>
      <c r="C162" s="6" t="s">
        <v>58</v>
      </c>
      <c r="D162" s="6">
        <v>2</v>
      </c>
      <c r="E162" s="6" t="s">
        <v>18</v>
      </c>
      <c r="F162" s="6" t="s">
        <v>11</v>
      </c>
      <c r="G162" s="6" t="s">
        <v>11</v>
      </c>
      <c r="H162" s="6" t="s">
        <v>11</v>
      </c>
      <c r="I162" s="6" t="s">
        <v>11</v>
      </c>
      <c r="J162" s="6" t="s">
        <v>11</v>
      </c>
      <c r="K162" s="6" t="s">
        <v>11</v>
      </c>
      <c r="L162" s="6" t="s">
        <v>46</v>
      </c>
      <c r="M162" s="6" t="s">
        <v>46</v>
      </c>
    </row>
    <row r="163" spans="1:13" x14ac:dyDescent="0.2">
      <c r="A163" s="6">
        <v>2018</v>
      </c>
      <c r="B163" s="6">
        <v>2220977</v>
      </c>
      <c r="C163" s="6" t="s">
        <v>58</v>
      </c>
      <c r="D163" s="6">
        <v>3</v>
      </c>
      <c r="E163" s="6" t="s">
        <v>19</v>
      </c>
      <c r="F163" s="6" t="s">
        <v>11</v>
      </c>
      <c r="G163" s="6" t="s">
        <v>11</v>
      </c>
      <c r="H163" s="6" t="s">
        <v>11</v>
      </c>
      <c r="I163" s="6" t="s">
        <v>11</v>
      </c>
      <c r="J163" s="6" t="s">
        <v>11</v>
      </c>
      <c r="K163" s="6" t="s">
        <v>11</v>
      </c>
      <c r="L163" s="6" t="s">
        <v>46</v>
      </c>
      <c r="M163" s="6" t="s">
        <v>46</v>
      </c>
    </row>
    <row r="164" spans="1:13" x14ac:dyDescent="0.2">
      <c r="A164" s="6">
        <v>2018</v>
      </c>
      <c r="B164" s="6">
        <v>2255949</v>
      </c>
      <c r="C164" s="6" t="s">
        <v>58</v>
      </c>
      <c r="D164" s="6">
        <v>3</v>
      </c>
      <c r="E164" s="6" t="s">
        <v>19</v>
      </c>
      <c r="F164" s="6" t="s">
        <v>11</v>
      </c>
      <c r="G164" s="6" t="s">
        <v>9</v>
      </c>
      <c r="H164" s="6" t="s">
        <v>9</v>
      </c>
      <c r="I164" s="6" t="s">
        <v>9</v>
      </c>
      <c r="J164" s="6" t="s">
        <v>10</v>
      </c>
      <c r="K164" s="6" t="s">
        <v>9</v>
      </c>
      <c r="L164" s="6" t="s">
        <v>46</v>
      </c>
      <c r="M164" s="6" t="s">
        <v>46</v>
      </c>
    </row>
    <row r="165" spans="1:13" x14ac:dyDescent="0.2">
      <c r="A165" s="6">
        <v>2018</v>
      </c>
      <c r="B165" s="6">
        <v>2281892</v>
      </c>
      <c r="C165" s="6" t="s">
        <v>58</v>
      </c>
      <c r="D165" s="6">
        <v>3</v>
      </c>
      <c r="E165" s="6" t="s">
        <v>18</v>
      </c>
      <c r="F165" s="6" t="s">
        <v>11</v>
      </c>
      <c r="G165" s="6" t="s">
        <v>10</v>
      </c>
      <c r="H165" s="6" t="s">
        <v>10</v>
      </c>
      <c r="I165" s="6" t="s">
        <v>7</v>
      </c>
      <c r="J165" s="6" t="s">
        <v>8</v>
      </c>
      <c r="K165" s="6" t="s">
        <v>8</v>
      </c>
      <c r="L165" s="6" t="s">
        <v>46</v>
      </c>
      <c r="M165" s="6" t="s">
        <v>46</v>
      </c>
    </row>
    <row r="166" spans="1:13" x14ac:dyDescent="0.2">
      <c r="A166" s="6">
        <v>2018</v>
      </c>
      <c r="B166" s="6">
        <v>2347135</v>
      </c>
      <c r="C166" s="6" t="s">
        <v>58</v>
      </c>
      <c r="D166" s="6">
        <v>3</v>
      </c>
      <c r="E166" s="6" t="s">
        <v>18</v>
      </c>
      <c r="F166" s="6" t="s">
        <v>11</v>
      </c>
      <c r="G166" s="6" t="s">
        <v>8</v>
      </c>
      <c r="H166" s="6" t="s">
        <v>10</v>
      </c>
      <c r="I166" s="6" t="s">
        <v>10</v>
      </c>
      <c r="J166" s="6" t="s">
        <v>10</v>
      </c>
      <c r="K166" s="6" t="s">
        <v>10</v>
      </c>
      <c r="L166" s="6" t="s">
        <v>46</v>
      </c>
      <c r="M166" s="6" t="s">
        <v>46</v>
      </c>
    </row>
    <row r="167" spans="1:13" x14ac:dyDescent="0.2">
      <c r="A167" s="6">
        <v>2018</v>
      </c>
      <c r="B167" s="6">
        <v>2419242</v>
      </c>
      <c r="C167" s="6" t="s">
        <v>58</v>
      </c>
      <c r="D167" s="6">
        <v>3</v>
      </c>
      <c r="E167" s="6" t="s">
        <v>19</v>
      </c>
      <c r="F167" s="6" t="s">
        <v>11</v>
      </c>
      <c r="G167" s="6" t="s">
        <v>11</v>
      </c>
      <c r="H167" s="6" t="s">
        <v>11</v>
      </c>
      <c r="I167" s="6" t="s">
        <v>11</v>
      </c>
      <c r="J167" s="6" t="s">
        <v>11</v>
      </c>
      <c r="K167" s="6" t="s">
        <v>11</v>
      </c>
      <c r="L167" s="6" t="s">
        <v>46</v>
      </c>
      <c r="M167" s="6" t="s">
        <v>46</v>
      </c>
    </row>
    <row r="168" spans="1:13" x14ac:dyDescent="0.2">
      <c r="A168" s="6">
        <v>2018</v>
      </c>
      <c r="B168" s="6">
        <v>2696762</v>
      </c>
      <c r="C168" s="6" t="s">
        <v>58</v>
      </c>
      <c r="D168" s="6">
        <v>3</v>
      </c>
      <c r="E168" s="6" t="s">
        <v>19</v>
      </c>
      <c r="F168" s="6" t="s">
        <v>11</v>
      </c>
      <c r="G168" s="6" t="s">
        <v>11</v>
      </c>
      <c r="H168" s="6" t="s">
        <v>11</v>
      </c>
      <c r="I168" s="6" t="s">
        <v>9</v>
      </c>
      <c r="J168" s="6" t="s">
        <v>10</v>
      </c>
      <c r="K168" s="6" t="s">
        <v>10</v>
      </c>
      <c r="L168" s="6" t="s">
        <v>46</v>
      </c>
      <c r="M168" s="6" t="s">
        <v>46</v>
      </c>
    </row>
    <row r="169" spans="1:13" x14ac:dyDescent="0.2">
      <c r="A169" s="6">
        <v>2018</v>
      </c>
      <c r="B169" s="6">
        <v>2708010</v>
      </c>
      <c r="C169" s="6" t="s">
        <v>58</v>
      </c>
      <c r="D169" s="6">
        <v>3</v>
      </c>
      <c r="E169" s="6" t="s">
        <v>19</v>
      </c>
      <c r="F169" s="6" t="s">
        <v>11</v>
      </c>
      <c r="G169" s="6" t="s">
        <v>10</v>
      </c>
      <c r="H169" s="6" t="s">
        <v>10</v>
      </c>
      <c r="I169" s="6" t="s">
        <v>10</v>
      </c>
      <c r="J169" s="6" t="s">
        <v>10</v>
      </c>
      <c r="K169" s="6" t="s">
        <v>10</v>
      </c>
      <c r="L169" s="6" t="s">
        <v>46</v>
      </c>
      <c r="M169" s="6" t="s">
        <v>46</v>
      </c>
    </row>
    <row r="170" spans="1:13" x14ac:dyDescent="0.2">
      <c r="A170" s="6">
        <v>2018</v>
      </c>
      <c r="B170" s="6">
        <v>2874115</v>
      </c>
      <c r="C170" s="6" t="s">
        <v>58</v>
      </c>
      <c r="D170" s="6">
        <v>3</v>
      </c>
      <c r="E170" s="6" t="s">
        <v>19</v>
      </c>
      <c r="F170" s="6" t="s">
        <v>11</v>
      </c>
      <c r="G170" s="6" t="s">
        <v>11</v>
      </c>
      <c r="H170" s="6" t="s">
        <v>11</v>
      </c>
      <c r="I170" s="6" t="s">
        <v>11</v>
      </c>
      <c r="J170" s="6" t="s">
        <v>11</v>
      </c>
      <c r="K170" s="6" t="s">
        <v>11</v>
      </c>
      <c r="L170" s="6" t="s">
        <v>46</v>
      </c>
      <c r="M170" s="6" t="s">
        <v>46</v>
      </c>
    </row>
    <row r="171" spans="1:13" x14ac:dyDescent="0.2">
      <c r="A171" s="6">
        <v>2018</v>
      </c>
      <c r="B171" s="6">
        <v>2142101</v>
      </c>
      <c r="C171" s="6" t="s">
        <v>58</v>
      </c>
      <c r="D171" s="6">
        <v>4</v>
      </c>
      <c r="E171" s="6" t="s">
        <v>19</v>
      </c>
      <c r="F171" s="6" t="s">
        <v>11</v>
      </c>
      <c r="G171" s="6" t="s">
        <v>10</v>
      </c>
      <c r="H171" s="6" t="s">
        <v>10</v>
      </c>
      <c r="I171" s="6" t="s">
        <v>10</v>
      </c>
      <c r="J171" s="6" t="s">
        <v>10</v>
      </c>
      <c r="K171" s="6" t="s">
        <v>11</v>
      </c>
      <c r="L171" s="6" t="s">
        <v>46</v>
      </c>
      <c r="M171" s="6" t="s">
        <v>46</v>
      </c>
    </row>
    <row r="172" spans="1:13" x14ac:dyDescent="0.2">
      <c r="A172" s="6">
        <v>2018</v>
      </c>
      <c r="B172" s="6">
        <v>2184072</v>
      </c>
      <c r="C172" s="6" t="s">
        <v>58</v>
      </c>
      <c r="D172" s="6">
        <v>4</v>
      </c>
      <c r="E172" s="6" t="s">
        <v>19</v>
      </c>
      <c r="F172" s="6" t="s">
        <v>11</v>
      </c>
      <c r="G172" s="6" t="s">
        <v>11</v>
      </c>
      <c r="H172" s="6" t="s">
        <v>8</v>
      </c>
      <c r="I172" s="6" t="s">
        <v>9</v>
      </c>
      <c r="J172" s="6" t="s">
        <v>10</v>
      </c>
      <c r="K172" s="6" t="s">
        <v>9</v>
      </c>
      <c r="L172" s="6" t="s">
        <v>46</v>
      </c>
      <c r="M172" s="6" t="s">
        <v>46</v>
      </c>
    </row>
    <row r="173" spans="1:13" x14ac:dyDescent="0.2">
      <c r="A173" s="6">
        <v>2018</v>
      </c>
      <c r="B173" s="6">
        <v>2356311</v>
      </c>
      <c r="C173" s="6" t="s">
        <v>58</v>
      </c>
      <c r="D173" s="6">
        <v>4</v>
      </c>
      <c r="E173" s="6" t="s">
        <v>19</v>
      </c>
      <c r="F173" s="6" t="s">
        <v>11</v>
      </c>
      <c r="G173" s="6" t="s">
        <v>9</v>
      </c>
      <c r="H173" s="6" t="s">
        <v>10</v>
      </c>
      <c r="I173" s="6" t="s">
        <v>10</v>
      </c>
      <c r="J173" s="6" t="s">
        <v>9</v>
      </c>
      <c r="K173" s="6" t="s">
        <v>9</v>
      </c>
      <c r="L173" s="6" t="s">
        <v>46</v>
      </c>
      <c r="M173" s="6" t="s">
        <v>46</v>
      </c>
    </row>
    <row r="174" spans="1:13" x14ac:dyDescent="0.2">
      <c r="A174" s="6">
        <v>2018</v>
      </c>
      <c r="B174" s="6">
        <v>2370687</v>
      </c>
      <c r="C174" s="6" t="s">
        <v>58</v>
      </c>
      <c r="D174" s="6">
        <v>4</v>
      </c>
      <c r="E174" s="6" t="s">
        <v>20</v>
      </c>
      <c r="F174" s="6" t="s">
        <v>11</v>
      </c>
      <c r="G174" s="6" t="s">
        <v>11</v>
      </c>
      <c r="H174" s="6" t="s">
        <v>11</v>
      </c>
      <c r="I174" s="6" t="s">
        <v>11</v>
      </c>
      <c r="J174" s="6" t="s">
        <v>11</v>
      </c>
      <c r="K174" s="6" t="s">
        <v>11</v>
      </c>
      <c r="L174" s="6" t="s">
        <v>46</v>
      </c>
      <c r="M174" s="6" t="s">
        <v>46</v>
      </c>
    </row>
    <row r="175" spans="1:13" x14ac:dyDescent="0.2">
      <c r="A175" s="6">
        <v>2018</v>
      </c>
      <c r="B175" s="6">
        <v>2370772</v>
      </c>
      <c r="C175" s="6" t="s">
        <v>58</v>
      </c>
      <c r="D175" s="6">
        <v>4</v>
      </c>
      <c r="E175" s="6" t="s">
        <v>18</v>
      </c>
      <c r="F175" s="6" t="s">
        <v>11</v>
      </c>
      <c r="G175" s="6" t="s">
        <v>11</v>
      </c>
      <c r="H175" s="6" t="s">
        <v>11</v>
      </c>
      <c r="I175" s="6" t="s">
        <v>11</v>
      </c>
      <c r="J175" s="6" t="s">
        <v>11</v>
      </c>
      <c r="K175" s="6" t="s">
        <v>11</v>
      </c>
      <c r="L175" s="6" t="s">
        <v>46</v>
      </c>
      <c r="M175" s="6" t="s">
        <v>47</v>
      </c>
    </row>
    <row r="176" spans="1:13" x14ac:dyDescent="0.2">
      <c r="A176" s="6">
        <v>2018</v>
      </c>
      <c r="B176" s="6">
        <v>2626364</v>
      </c>
      <c r="C176" s="6" t="s">
        <v>58</v>
      </c>
      <c r="D176" s="6">
        <v>4</v>
      </c>
      <c r="E176" s="6" t="s">
        <v>19</v>
      </c>
      <c r="F176" s="6" t="s">
        <v>11</v>
      </c>
      <c r="G176" s="6" t="s">
        <v>9</v>
      </c>
      <c r="H176" s="6" t="s">
        <v>10</v>
      </c>
      <c r="I176" s="6" t="s">
        <v>9</v>
      </c>
      <c r="J176" s="6" t="s">
        <v>10</v>
      </c>
      <c r="K176" s="6" t="s">
        <v>10</v>
      </c>
      <c r="L176" s="6" t="s">
        <v>46</v>
      </c>
      <c r="M176" s="6" t="s">
        <v>46</v>
      </c>
    </row>
    <row r="177" spans="1:13" x14ac:dyDescent="0.2">
      <c r="A177" s="6">
        <v>2018</v>
      </c>
      <c r="B177" s="6">
        <v>2686480</v>
      </c>
      <c r="C177" s="6" t="s">
        <v>58</v>
      </c>
      <c r="D177" s="6">
        <v>4</v>
      </c>
      <c r="E177" s="6" t="s">
        <v>19</v>
      </c>
      <c r="F177" s="6" t="s">
        <v>11</v>
      </c>
      <c r="G177" s="6" t="s">
        <v>11</v>
      </c>
      <c r="H177" s="6" t="s">
        <v>11</v>
      </c>
      <c r="I177" s="6" t="s">
        <v>11</v>
      </c>
      <c r="J177" s="6" t="s">
        <v>11</v>
      </c>
      <c r="K177" s="6" t="s">
        <v>11</v>
      </c>
      <c r="L177" s="6" t="s">
        <v>46</v>
      </c>
      <c r="M177" s="6" t="s">
        <v>46</v>
      </c>
    </row>
    <row r="178" spans="1:13" x14ac:dyDescent="0.2">
      <c r="A178" s="6">
        <v>2018</v>
      </c>
      <c r="B178" s="6">
        <v>2260827</v>
      </c>
      <c r="C178" s="6" t="s">
        <v>58</v>
      </c>
      <c r="D178" s="6">
        <v>5</v>
      </c>
      <c r="E178" s="6" t="s">
        <v>19</v>
      </c>
      <c r="F178" s="6" t="s">
        <v>11</v>
      </c>
      <c r="G178" s="6" t="s">
        <v>9</v>
      </c>
      <c r="H178" s="6" t="s">
        <v>9</v>
      </c>
      <c r="I178" s="6" t="s">
        <v>10</v>
      </c>
      <c r="J178" s="6" t="s">
        <v>11</v>
      </c>
      <c r="K178" s="6" t="s">
        <v>11</v>
      </c>
      <c r="L178" s="6" t="s">
        <v>46</v>
      </c>
      <c r="M178" s="6" t="s">
        <v>45</v>
      </c>
    </row>
    <row r="179" spans="1:13" x14ac:dyDescent="0.2">
      <c r="A179" s="6">
        <v>2018</v>
      </c>
      <c r="B179" s="6">
        <v>2460757</v>
      </c>
      <c r="C179" s="6" t="s">
        <v>58</v>
      </c>
      <c r="D179" s="6">
        <v>5</v>
      </c>
      <c r="E179" s="6" t="s">
        <v>19</v>
      </c>
      <c r="F179" s="6" t="s">
        <v>11</v>
      </c>
      <c r="G179" s="6" t="s">
        <v>10</v>
      </c>
      <c r="H179" s="6" t="s">
        <v>10</v>
      </c>
      <c r="I179" s="6" t="s">
        <v>10</v>
      </c>
      <c r="J179" s="6" t="s">
        <v>10</v>
      </c>
      <c r="K179" s="6" t="s">
        <v>11</v>
      </c>
      <c r="L179" s="6" t="s">
        <v>46</v>
      </c>
      <c r="M179" s="6" t="s">
        <v>46</v>
      </c>
    </row>
    <row r="180" spans="1:13" x14ac:dyDescent="0.2">
      <c r="A180" s="6">
        <v>2018</v>
      </c>
      <c r="B180" s="6">
        <v>2660322</v>
      </c>
      <c r="C180" s="6" t="s">
        <v>58</v>
      </c>
      <c r="D180" s="6">
        <v>5</v>
      </c>
      <c r="E180" s="6" t="s">
        <v>18</v>
      </c>
      <c r="F180" s="6" t="s">
        <v>11</v>
      </c>
      <c r="G180" s="6" t="s">
        <v>11</v>
      </c>
      <c r="H180" s="6" t="s">
        <v>11</v>
      </c>
      <c r="I180" s="6" t="s">
        <v>10</v>
      </c>
      <c r="J180" s="6" t="s">
        <v>11</v>
      </c>
      <c r="K180" s="6" t="s">
        <v>11</v>
      </c>
      <c r="L180" s="6" t="s">
        <v>46</v>
      </c>
      <c r="M180" s="6" t="s">
        <v>45</v>
      </c>
    </row>
    <row r="181" spans="1:13" x14ac:dyDescent="0.2">
      <c r="A181" s="6">
        <v>2018</v>
      </c>
      <c r="B181" s="6">
        <v>2746058</v>
      </c>
      <c r="C181" s="6" t="s">
        <v>58</v>
      </c>
      <c r="D181" s="6">
        <v>5</v>
      </c>
      <c r="E181" s="6" t="s">
        <v>19</v>
      </c>
      <c r="F181" s="6" t="s">
        <v>11</v>
      </c>
      <c r="G181" s="6" t="s">
        <v>11</v>
      </c>
      <c r="H181" s="6" t="s">
        <v>11</v>
      </c>
      <c r="I181" s="6" t="s">
        <v>11</v>
      </c>
      <c r="J181" s="6" t="s">
        <v>11</v>
      </c>
      <c r="K181" s="6" t="s">
        <v>11</v>
      </c>
      <c r="L181" s="6" t="s">
        <v>46</v>
      </c>
      <c r="M181" s="6" t="s">
        <v>46</v>
      </c>
    </row>
    <row r="182" spans="1:13" x14ac:dyDescent="0.2">
      <c r="A182" s="6">
        <v>2018</v>
      </c>
      <c r="B182" s="6">
        <v>2864760</v>
      </c>
      <c r="C182" s="6" t="s">
        <v>58</v>
      </c>
      <c r="D182" s="6">
        <v>5</v>
      </c>
      <c r="E182" s="6" t="s">
        <v>19</v>
      </c>
      <c r="F182" s="6" t="s">
        <v>11</v>
      </c>
      <c r="G182" s="6" t="s">
        <v>11</v>
      </c>
      <c r="H182" s="6" t="s">
        <v>10</v>
      </c>
      <c r="I182" s="6" t="s">
        <v>10</v>
      </c>
      <c r="J182" s="6" t="s">
        <v>10</v>
      </c>
      <c r="K182" s="6" t="s">
        <v>11</v>
      </c>
      <c r="L182" s="6" t="s">
        <v>46</v>
      </c>
      <c r="M182" s="6" t="s">
        <v>47</v>
      </c>
    </row>
    <row r="183" spans="1:13" x14ac:dyDescent="0.2">
      <c r="A183" s="6">
        <v>2018</v>
      </c>
      <c r="B183" s="6">
        <v>2475041</v>
      </c>
      <c r="C183" s="6" t="s">
        <v>58</v>
      </c>
      <c r="D183" s="6">
        <v>7</v>
      </c>
      <c r="E183" s="6" t="s">
        <v>21</v>
      </c>
      <c r="F183" s="6" t="s">
        <v>11</v>
      </c>
      <c r="G183" s="6" t="s">
        <v>11</v>
      </c>
      <c r="H183" s="6" t="s">
        <v>11</v>
      </c>
      <c r="I183" s="6" t="s">
        <v>10</v>
      </c>
      <c r="J183" s="6" t="s">
        <v>8</v>
      </c>
      <c r="K183" s="6" t="s">
        <v>11</v>
      </c>
      <c r="L183" s="6" t="s">
        <v>46</v>
      </c>
      <c r="M183" s="6" t="s">
        <v>46</v>
      </c>
    </row>
    <row r="184" spans="1:13" x14ac:dyDescent="0.2">
      <c r="A184" s="6">
        <v>2018</v>
      </c>
      <c r="B184" s="6">
        <v>2463193</v>
      </c>
      <c r="C184" s="6" t="s">
        <v>58</v>
      </c>
      <c r="D184" s="6">
        <v>8</v>
      </c>
      <c r="E184" s="6" t="s">
        <v>21</v>
      </c>
      <c r="F184" s="6" t="s">
        <v>11</v>
      </c>
      <c r="G184" s="6" t="s">
        <v>8</v>
      </c>
      <c r="H184" s="6" t="s">
        <v>9</v>
      </c>
      <c r="I184" s="6" t="s">
        <v>7</v>
      </c>
      <c r="J184" s="6" t="s">
        <v>9</v>
      </c>
      <c r="K184" s="6" t="s">
        <v>8</v>
      </c>
      <c r="L184" s="6" t="s">
        <v>46</v>
      </c>
      <c r="M184" s="6" t="s">
        <v>47</v>
      </c>
    </row>
    <row r="185" spans="1:13" x14ac:dyDescent="0.2">
      <c r="A185" s="6">
        <v>2019</v>
      </c>
      <c r="B185" s="6">
        <v>2316771</v>
      </c>
      <c r="C185" s="6" t="s">
        <v>58</v>
      </c>
      <c r="D185" s="6">
        <v>0</v>
      </c>
      <c r="E185" s="6" t="s">
        <v>18</v>
      </c>
      <c r="F185" s="6" t="s">
        <v>11</v>
      </c>
      <c r="G185" s="6" t="s">
        <v>11</v>
      </c>
      <c r="H185" s="6" t="s">
        <v>11</v>
      </c>
      <c r="I185" s="6" t="s">
        <v>11</v>
      </c>
      <c r="J185" s="6" t="s">
        <v>11</v>
      </c>
      <c r="K185" s="6" t="s">
        <v>11</v>
      </c>
      <c r="L185" s="6" t="s">
        <v>46</v>
      </c>
      <c r="M185" s="6" t="s">
        <v>45</v>
      </c>
    </row>
    <row r="186" spans="1:13" x14ac:dyDescent="0.2">
      <c r="A186" s="6">
        <v>2019</v>
      </c>
      <c r="B186" s="6">
        <v>2421092</v>
      </c>
      <c r="C186" s="6" t="s">
        <v>58</v>
      </c>
      <c r="D186" s="6">
        <v>0</v>
      </c>
      <c r="E186" s="6" t="s">
        <v>19</v>
      </c>
      <c r="F186" s="6" t="s">
        <v>11</v>
      </c>
      <c r="G186" s="6" t="s">
        <v>11</v>
      </c>
      <c r="H186" s="6" t="s">
        <v>11</v>
      </c>
      <c r="I186" s="6" t="s">
        <v>11</v>
      </c>
      <c r="J186" s="6" t="s">
        <v>11</v>
      </c>
      <c r="K186" s="6" t="s">
        <v>11</v>
      </c>
      <c r="L186" s="6" t="s">
        <v>46</v>
      </c>
      <c r="M186" s="6" t="s">
        <v>45</v>
      </c>
    </row>
    <row r="187" spans="1:13" x14ac:dyDescent="0.2">
      <c r="A187" s="6">
        <v>2019</v>
      </c>
      <c r="B187" s="6">
        <v>2463201</v>
      </c>
      <c r="C187" s="6" t="s">
        <v>58</v>
      </c>
      <c r="D187" s="6">
        <v>0</v>
      </c>
      <c r="E187" s="6" t="s">
        <v>18</v>
      </c>
      <c r="F187" s="6" t="s">
        <v>11</v>
      </c>
      <c r="G187" s="6" t="s">
        <v>11</v>
      </c>
      <c r="H187" s="6" t="s">
        <v>11</v>
      </c>
      <c r="I187" s="6" t="s">
        <v>11</v>
      </c>
      <c r="J187" s="6" t="s">
        <v>11</v>
      </c>
      <c r="K187" s="6" t="s">
        <v>11</v>
      </c>
      <c r="L187" s="6" t="s">
        <v>46</v>
      </c>
      <c r="M187" s="6" t="s">
        <v>46</v>
      </c>
    </row>
    <row r="188" spans="1:13" x14ac:dyDescent="0.2">
      <c r="A188" s="6">
        <v>2019</v>
      </c>
      <c r="B188" s="6">
        <v>2883856</v>
      </c>
      <c r="C188" s="6" t="s">
        <v>58</v>
      </c>
      <c r="D188" s="6">
        <v>0</v>
      </c>
      <c r="E188" s="6" t="s">
        <v>19</v>
      </c>
      <c r="F188" s="6" t="s">
        <v>11</v>
      </c>
      <c r="G188" s="6" t="s">
        <v>11</v>
      </c>
      <c r="H188" s="6" t="s">
        <v>11</v>
      </c>
      <c r="I188" s="6" t="s">
        <v>11</v>
      </c>
      <c r="J188" s="6" t="s">
        <v>11</v>
      </c>
      <c r="K188" s="6" t="s">
        <v>10</v>
      </c>
      <c r="L188" s="6" t="s">
        <v>46</v>
      </c>
      <c r="M188" s="6" t="s">
        <v>46</v>
      </c>
    </row>
    <row r="189" spans="1:13" x14ac:dyDescent="0.2">
      <c r="A189" s="6">
        <v>2019</v>
      </c>
      <c r="B189" s="6">
        <v>2093604</v>
      </c>
      <c r="C189" s="6" t="s">
        <v>58</v>
      </c>
      <c r="D189" s="6">
        <v>1</v>
      </c>
      <c r="E189" s="6" t="s">
        <v>18</v>
      </c>
      <c r="F189" s="6" t="s">
        <v>11</v>
      </c>
      <c r="G189" s="6" t="s">
        <v>10</v>
      </c>
      <c r="H189" s="6" t="s">
        <v>10</v>
      </c>
      <c r="I189" s="6" t="s">
        <v>10</v>
      </c>
      <c r="J189" s="6" t="s">
        <v>10</v>
      </c>
      <c r="K189" s="6" t="s">
        <v>10</v>
      </c>
      <c r="L189" s="6" t="s">
        <v>46</v>
      </c>
      <c r="M189" s="6" t="s">
        <v>46</v>
      </c>
    </row>
    <row r="190" spans="1:13" x14ac:dyDescent="0.2">
      <c r="A190" s="6">
        <v>2019</v>
      </c>
      <c r="B190" s="6">
        <v>2273906</v>
      </c>
      <c r="C190" s="6" t="s">
        <v>58</v>
      </c>
      <c r="D190" s="6">
        <v>1</v>
      </c>
      <c r="E190" s="6" t="s">
        <v>18</v>
      </c>
      <c r="F190" s="6" t="s">
        <v>11</v>
      </c>
      <c r="G190" s="6" t="s">
        <v>10</v>
      </c>
      <c r="H190" s="6" t="s">
        <v>10</v>
      </c>
      <c r="I190" s="6" t="s">
        <v>10</v>
      </c>
      <c r="J190" s="6" t="s">
        <v>10</v>
      </c>
      <c r="K190" s="6" t="s">
        <v>10</v>
      </c>
      <c r="L190" s="6" t="s">
        <v>46</v>
      </c>
      <c r="M190" s="6" t="s">
        <v>46</v>
      </c>
    </row>
    <row r="191" spans="1:13" x14ac:dyDescent="0.2">
      <c r="A191" s="6">
        <v>2019</v>
      </c>
      <c r="B191" s="6">
        <v>2299943</v>
      </c>
      <c r="C191" s="6" t="s">
        <v>58</v>
      </c>
      <c r="D191" s="6">
        <v>1</v>
      </c>
      <c r="E191" s="6" t="s">
        <v>19</v>
      </c>
      <c r="F191" s="6" t="s">
        <v>11</v>
      </c>
      <c r="G191" s="6" t="s">
        <v>10</v>
      </c>
      <c r="H191" s="6" t="s">
        <v>11</v>
      </c>
      <c r="I191" s="6" t="s">
        <v>9</v>
      </c>
      <c r="J191" s="6" t="s">
        <v>11</v>
      </c>
      <c r="K191" s="6" t="s">
        <v>9</v>
      </c>
      <c r="L191" s="6" t="s">
        <v>46</v>
      </c>
      <c r="M191" s="6" t="s">
        <v>46</v>
      </c>
    </row>
    <row r="192" spans="1:13" x14ac:dyDescent="0.2">
      <c r="A192" s="6">
        <v>2019</v>
      </c>
      <c r="B192" s="6">
        <v>2443945</v>
      </c>
      <c r="C192" s="6" t="s">
        <v>58</v>
      </c>
      <c r="D192" s="6">
        <v>1</v>
      </c>
      <c r="E192" s="6" t="s">
        <v>19</v>
      </c>
      <c r="F192" s="6" t="s">
        <v>11</v>
      </c>
      <c r="G192" s="6" t="s">
        <v>10</v>
      </c>
      <c r="H192" s="6" t="s">
        <v>10</v>
      </c>
      <c r="I192" s="6" t="s">
        <v>9</v>
      </c>
      <c r="J192" s="6" t="s">
        <v>10</v>
      </c>
      <c r="K192" s="6" t="s">
        <v>10</v>
      </c>
      <c r="L192" s="6" t="s">
        <v>46</v>
      </c>
      <c r="M192" s="6" t="s">
        <v>46</v>
      </c>
    </row>
    <row r="193" spans="1:13" x14ac:dyDescent="0.2">
      <c r="A193" s="6">
        <v>2019</v>
      </c>
      <c r="B193" s="6">
        <v>2595564</v>
      </c>
      <c r="C193" s="6" t="s">
        <v>58</v>
      </c>
      <c r="D193" s="6">
        <v>1</v>
      </c>
      <c r="E193" s="6" t="s">
        <v>19</v>
      </c>
      <c r="F193" s="6" t="s">
        <v>11</v>
      </c>
      <c r="G193" s="6" t="s">
        <v>11</v>
      </c>
      <c r="H193" s="6" t="s">
        <v>11</v>
      </c>
      <c r="I193" s="6" t="s">
        <v>11</v>
      </c>
      <c r="J193" s="6" t="s">
        <v>11</v>
      </c>
      <c r="K193" s="6" t="s">
        <v>11</v>
      </c>
      <c r="L193" s="6" t="s">
        <v>46</v>
      </c>
      <c r="M193" s="6" t="s">
        <v>46</v>
      </c>
    </row>
    <row r="194" spans="1:13" x14ac:dyDescent="0.2">
      <c r="A194" s="6">
        <v>2019</v>
      </c>
      <c r="B194" s="6">
        <v>2606210</v>
      </c>
      <c r="C194" s="6" t="s">
        <v>58</v>
      </c>
      <c r="D194" s="6">
        <v>1</v>
      </c>
      <c r="E194" s="6" t="s">
        <v>18</v>
      </c>
      <c r="F194" s="6" t="s">
        <v>11</v>
      </c>
      <c r="G194" s="6" t="s">
        <v>11</v>
      </c>
      <c r="H194" s="6" t="s">
        <v>11</v>
      </c>
      <c r="I194" s="6" t="s">
        <v>10</v>
      </c>
      <c r="J194" s="6" t="s">
        <v>10</v>
      </c>
      <c r="K194" s="6" t="s">
        <v>11</v>
      </c>
      <c r="L194" s="6" t="s">
        <v>46</v>
      </c>
      <c r="M194" s="6" t="s">
        <v>47</v>
      </c>
    </row>
    <row r="195" spans="1:13" x14ac:dyDescent="0.2">
      <c r="A195" s="6">
        <v>2019</v>
      </c>
      <c r="B195" s="6">
        <v>2825563</v>
      </c>
      <c r="C195" s="6" t="s">
        <v>58</v>
      </c>
      <c r="D195" s="6">
        <v>1</v>
      </c>
      <c r="E195" s="6" t="s">
        <v>19</v>
      </c>
      <c r="F195" s="6" t="s">
        <v>11</v>
      </c>
      <c r="G195" s="6" t="s">
        <v>11</v>
      </c>
      <c r="H195" s="6" t="s">
        <v>11</v>
      </c>
      <c r="I195" s="6" t="s">
        <v>11</v>
      </c>
      <c r="J195" s="6" t="s">
        <v>8</v>
      </c>
      <c r="K195" s="6" t="s">
        <v>10</v>
      </c>
      <c r="L195" s="6" t="s">
        <v>46</v>
      </c>
      <c r="M195" s="6" t="s">
        <v>45</v>
      </c>
    </row>
    <row r="196" spans="1:13" x14ac:dyDescent="0.2">
      <c r="A196" s="6">
        <v>2019</v>
      </c>
      <c r="B196" s="6">
        <v>2044125</v>
      </c>
      <c r="C196" s="6" t="s">
        <v>58</v>
      </c>
      <c r="D196" s="6">
        <v>2</v>
      </c>
      <c r="E196" s="6" t="s">
        <v>19</v>
      </c>
      <c r="F196" s="6" t="s">
        <v>11</v>
      </c>
      <c r="G196" s="6" t="s">
        <v>11</v>
      </c>
      <c r="H196" s="6" t="s">
        <v>11</v>
      </c>
      <c r="I196" s="6" t="s">
        <v>9</v>
      </c>
      <c r="J196" s="6" t="s">
        <v>10</v>
      </c>
      <c r="K196" s="6" t="s">
        <v>9</v>
      </c>
      <c r="L196" s="6" t="s">
        <v>46</v>
      </c>
      <c r="M196" s="6" t="s">
        <v>46</v>
      </c>
    </row>
    <row r="197" spans="1:13" x14ac:dyDescent="0.2">
      <c r="A197" s="6">
        <v>2019</v>
      </c>
      <c r="B197" s="6">
        <v>2055811</v>
      </c>
      <c r="C197" s="6" t="s">
        <v>58</v>
      </c>
      <c r="D197" s="6">
        <v>2</v>
      </c>
      <c r="E197" s="6" t="s">
        <v>20</v>
      </c>
      <c r="F197" s="6" t="s">
        <v>11</v>
      </c>
      <c r="G197" s="6" t="s">
        <v>11</v>
      </c>
      <c r="H197" s="6" t="s">
        <v>10</v>
      </c>
      <c r="I197" s="6" t="s">
        <v>10</v>
      </c>
      <c r="J197" s="6" t="s">
        <v>10</v>
      </c>
      <c r="K197" s="6" t="s">
        <v>11</v>
      </c>
      <c r="L197" s="6" t="s">
        <v>46</v>
      </c>
      <c r="M197" s="6" t="s">
        <v>46</v>
      </c>
    </row>
    <row r="198" spans="1:13" x14ac:dyDescent="0.2">
      <c r="A198" s="6">
        <v>2019</v>
      </c>
      <c r="B198" s="6">
        <v>2395393</v>
      </c>
      <c r="C198" s="6" t="s">
        <v>58</v>
      </c>
      <c r="D198" s="6">
        <v>2</v>
      </c>
      <c r="E198" s="6" t="s">
        <v>19</v>
      </c>
      <c r="F198" s="6" t="s">
        <v>11</v>
      </c>
      <c r="G198" s="6" t="s">
        <v>10</v>
      </c>
      <c r="H198" s="6" t="s">
        <v>9</v>
      </c>
      <c r="I198" s="6" t="s">
        <v>9</v>
      </c>
      <c r="J198" s="6" t="s">
        <v>9</v>
      </c>
      <c r="K198" s="6" t="s">
        <v>9</v>
      </c>
      <c r="L198" s="6" t="s">
        <v>46</v>
      </c>
      <c r="M198" s="6" t="s">
        <v>46</v>
      </c>
    </row>
    <row r="199" spans="1:13" x14ac:dyDescent="0.2">
      <c r="A199" s="6">
        <v>2019</v>
      </c>
      <c r="B199" s="6">
        <v>2409716</v>
      </c>
      <c r="C199" s="6" t="s">
        <v>58</v>
      </c>
      <c r="D199" s="6">
        <v>2</v>
      </c>
      <c r="E199" s="6" t="s">
        <v>19</v>
      </c>
      <c r="F199" s="6" t="s">
        <v>11</v>
      </c>
      <c r="G199" s="6" t="s">
        <v>10</v>
      </c>
      <c r="H199" s="6" t="s">
        <v>10</v>
      </c>
      <c r="I199" s="6" t="s">
        <v>9</v>
      </c>
      <c r="J199" s="6" t="s">
        <v>9</v>
      </c>
      <c r="K199" s="6" t="s">
        <v>11</v>
      </c>
      <c r="L199" s="6" t="s">
        <v>46</v>
      </c>
      <c r="M199" s="6" t="s">
        <v>46</v>
      </c>
    </row>
    <row r="200" spans="1:13" x14ac:dyDescent="0.2">
      <c r="A200" s="6">
        <v>2019</v>
      </c>
      <c r="B200" s="6">
        <v>2549978</v>
      </c>
      <c r="C200" s="6" t="s">
        <v>58</v>
      </c>
      <c r="D200" s="6">
        <v>2</v>
      </c>
      <c r="E200" s="6" t="s">
        <v>18</v>
      </c>
      <c r="F200" s="6" t="s">
        <v>11</v>
      </c>
      <c r="G200" s="6" t="s">
        <v>11</v>
      </c>
      <c r="H200" s="6" t="s">
        <v>11</v>
      </c>
      <c r="I200" s="6" t="s">
        <v>11</v>
      </c>
      <c r="J200" s="6" t="s">
        <v>11</v>
      </c>
      <c r="K200" s="6" t="s">
        <v>11</v>
      </c>
      <c r="L200" s="6" t="s">
        <v>46</v>
      </c>
      <c r="M200" s="6" t="s">
        <v>46</v>
      </c>
    </row>
    <row r="201" spans="1:13" x14ac:dyDescent="0.2">
      <c r="A201" s="6">
        <v>2019</v>
      </c>
      <c r="B201" s="6">
        <v>2712027</v>
      </c>
      <c r="C201" s="6" t="s">
        <v>58</v>
      </c>
      <c r="D201" s="6">
        <v>2</v>
      </c>
      <c r="E201" s="6" t="s">
        <v>19</v>
      </c>
      <c r="F201" s="6" t="s">
        <v>11</v>
      </c>
      <c r="G201" s="6" t="s">
        <v>10</v>
      </c>
      <c r="H201" s="6" t="s">
        <v>10</v>
      </c>
      <c r="I201" s="6" t="s">
        <v>10</v>
      </c>
      <c r="J201" s="6" t="s">
        <v>10</v>
      </c>
      <c r="K201" s="6" t="s">
        <v>10</v>
      </c>
      <c r="L201" s="6" t="s">
        <v>46</v>
      </c>
      <c r="M201" s="6" t="s">
        <v>47</v>
      </c>
    </row>
    <row r="202" spans="1:13" x14ac:dyDescent="0.2">
      <c r="A202" s="6">
        <v>2019</v>
      </c>
      <c r="B202" s="6">
        <v>2016239</v>
      </c>
      <c r="C202" s="6" t="s">
        <v>58</v>
      </c>
      <c r="D202" s="6">
        <v>3</v>
      </c>
      <c r="E202" s="6" t="s">
        <v>20</v>
      </c>
      <c r="F202" s="6" t="s">
        <v>11</v>
      </c>
      <c r="G202" s="6" t="s">
        <v>10</v>
      </c>
      <c r="H202" s="6" t="s">
        <v>10</v>
      </c>
      <c r="I202" s="6" t="s">
        <v>9</v>
      </c>
      <c r="J202" s="6" t="s">
        <v>9</v>
      </c>
      <c r="K202" s="6" t="s">
        <v>8</v>
      </c>
      <c r="L202" s="6" t="s">
        <v>46</v>
      </c>
      <c r="M202" s="6" t="s">
        <v>47</v>
      </c>
    </row>
    <row r="203" spans="1:13" x14ac:dyDescent="0.2">
      <c r="A203" s="6">
        <v>2019</v>
      </c>
      <c r="B203" s="6">
        <v>2195761</v>
      </c>
      <c r="C203" s="6" t="s">
        <v>58</v>
      </c>
      <c r="D203" s="6">
        <v>3</v>
      </c>
      <c r="E203" s="6" t="s">
        <v>18</v>
      </c>
      <c r="F203" s="6" t="s">
        <v>11</v>
      </c>
      <c r="G203" s="6" t="s">
        <v>11</v>
      </c>
      <c r="H203" s="6" t="s">
        <v>11</v>
      </c>
      <c r="I203" s="6" t="s">
        <v>11</v>
      </c>
      <c r="J203" s="6" t="s">
        <v>11</v>
      </c>
      <c r="K203" s="6" t="s">
        <v>11</v>
      </c>
      <c r="L203" s="6" t="s">
        <v>46</v>
      </c>
      <c r="M203" s="6" t="s">
        <v>46</v>
      </c>
    </row>
    <row r="204" spans="1:13" x14ac:dyDescent="0.2">
      <c r="A204" s="6">
        <v>2019</v>
      </c>
      <c r="B204" s="6">
        <v>2389165</v>
      </c>
      <c r="C204" s="6" t="s">
        <v>58</v>
      </c>
      <c r="D204" s="6">
        <v>3</v>
      </c>
      <c r="E204" s="6" t="s">
        <v>19</v>
      </c>
      <c r="F204" s="6" t="s">
        <v>11</v>
      </c>
      <c r="G204" s="6" t="s">
        <v>10</v>
      </c>
      <c r="H204" s="6" t="s">
        <v>10</v>
      </c>
      <c r="I204" s="6" t="s">
        <v>10</v>
      </c>
      <c r="J204" s="6" t="s">
        <v>10</v>
      </c>
      <c r="K204" s="6" t="s">
        <v>10</v>
      </c>
      <c r="L204" s="6" t="s">
        <v>46</v>
      </c>
      <c r="M204" s="6" t="s">
        <v>46</v>
      </c>
    </row>
    <row r="205" spans="1:13" x14ac:dyDescent="0.2">
      <c r="A205" s="6">
        <v>2019</v>
      </c>
      <c r="B205" s="6">
        <v>2438669</v>
      </c>
      <c r="C205" s="6" t="s">
        <v>58</v>
      </c>
      <c r="D205" s="6">
        <v>3</v>
      </c>
      <c r="E205" s="6" t="s">
        <v>20</v>
      </c>
      <c r="F205" s="6" t="s">
        <v>11</v>
      </c>
      <c r="G205" s="6" t="s">
        <v>9</v>
      </c>
      <c r="H205" s="6" t="s">
        <v>9</v>
      </c>
      <c r="I205" s="6" t="s">
        <v>9</v>
      </c>
      <c r="J205" s="6" t="s">
        <v>9</v>
      </c>
      <c r="K205" s="6" t="s">
        <v>9</v>
      </c>
      <c r="L205" s="6" t="s">
        <v>46</v>
      </c>
      <c r="M205" s="6" t="s">
        <v>46</v>
      </c>
    </row>
    <row r="206" spans="1:13" x14ac:dyDescent="0.2">
      <c r="A206" s="6">
        <v>2019</v>
      </c>
      <c r="B206" s="6">
        <v>2511377</v>
      </c>
      <c r="C206" s="6" t="s">
        <v>58</v>
      </c>
      <c r="D206" s="6">
        <v>3</v>
      </c>
      <c r="E206" s="6" t="s">
        <v>20</v>
      </c>
      <c r="F206" s="6" t="s">
        <v>11</v>
      </c>
      <c r="G206" s="6" t="s">
        <v>11</v>
      </c>
      <c r="H206" s="6" t="s">
        <v>11</v>
      </c>
      <c r="I206" s="6" t="s">
        <v>11</v>
      </c>
      <c r="J206" s="6" t="s">
        <v>11</v>
      </c>
      <c r="K206" s="6" t="s">
        <v>11</v>
      </c>
      <c r="L206" s="6" t="s">
        <v>46</v>
      </c>
      <c r="M206" s="6" t="s">
        <v>46</v>
      </c>
    </row>
    <row r="207" spans="1:13" x14ac:dyDescent="0.2">
      <c r="A207" s="6">
        <v>2019</v>
      </c>
      <c r="B207" s="6">
        <v>2950919</v>
      </c>
      <c r="C207" s="6" t="s">
        <v>58</v>
      </c>
      <c r="D207" s="6">
        <v>3</v>
      </c>
      <c r="E207" s="6" t="s">
        <v>19</v>
      </c>
      <c r="F207" s="6" t="s">
        <v>11</v>
      </c>
      <c r="G207" s="6" t="s">
        <v>11</v>
      </c>
      <c r="H207" s="6" t="s">
        <v>11</v>
      </c>
      <c r="I207" s="6" t="s">
        <v>10</v>
      </c>
      <c r="J207" s="6" t="s">
        <v>10</v>
      </c>
      <c r="K207" s="6" t="s">
        <v>10</v>
      </c>
      <c r="L207" s="6" t="s">
        <v>46</v>
      </c>
      <c r="M207" s="6" t="s">
        <v>46</v>
      </c>
    </row>
    <row r="208" spans="1:13" x14ac:dyDescent="0.2">
      <c r="A208" s="6">
        <v>2019</v>
      </c>
      <c r="B208" s="6">
        <v>2261698</v>
      </c>
      <c r="C208" s="6" t="s">
        <v>58</v>
      </c>
      <c r="D208" s="6">
        <v>4</v>
      </c>
      <c r="E208" s="6" t="s">
        <v>18</v>
      </c>
      <c r="F208" s="6" t="s">
        <v>11</v>
      </c>
      <c r="G208" s="6" t="s">
        <v>10</v>
      </c>
      <c r="H208" s="6" t="s">
        <v>10</v>
      </c>
      <c r="I208" s="6" t="s">
        <v>10</v>
      </c>
      <c r="J208" s="6" t="s">
        <v>10</v>
      </c>
      <c r="K208" s="6" t="s">
        <v>10</v>
      </c>
      <c r="L208" s="6" t="s">
        <v>46</v>
      </c>
      <c r="M208" s="6" t="s">
        <v>46</v>
      </c>
    </row>
    <row r="209" spans="1:13" x14ac:dyDescent="0.2">
      <c r="A209" s="6">
        <v>2019</v>
      </c>
      <c r="B209" s="6">
        <v>2791904</v>
      </c>
      <c r="C209" s="6" t="s">
        <v>58</v>
      </c>
      <c r="D209" s="6">
        <v>4</v>
      </c>
      <c r="E209" s="6" t="s">
        <v>19</v>
      </c>
      <c r="F209" s="6" t="s">
        <v>11</v>
      </c>
      <c r="G209" s="6" t="s">
        <v>11</v>
      </c>
      <c r="H209" s="6" t="s">
        <v>10</v>
      </c>
      <c r="I209" s="6" t="s">
        <v>10</v>
      </c>
      <c r="J209" s="6" t="s">
        <v>9</v>
      </c>
      <c r="K209" s="6" t="s">
        <v>10</v>
      </c>
      <c r="L209" s="6" t="s">
        <v>46</v>
      </c>
      <c r="M209" s="6" t="s">
        <v>46</v>
      </c>
    </row>
    <row r="210" spans="1:13" x14ac:dyDescent="0.2">
      <c r="A210" s="6">
        <v>2019</v>
      </c>
      <c r="B210" s="6">
        <v>2888511</v>
      </c>
      <c r="C210" s="6" t="s">
        <v>58</v>
      </c>
      <c r="D210" s="6">
        <v>4</v>
      </c>
      <c r="E210" s="6" t="s">
        <v>20</v>
      </c>
      <c r="F210" s="6" t="s">
        <v>11</v>
      </c>
      <c r="G210" s="6" t="s">
        <v>11</v>
      </c>
      <c r="H210" s="6" t="s">
        <v>11</v>
      </c>
      <c r="I210" s="6" t="s">
        <v>10</v>
      </c>
      <c r="J210" s="6" t="s">
        <v>11</v>
      </c>
      <c r="K210" s="6" t="s">
        <v>11</v>
      </c>
      <c r="L210" s="6" t="s">
        <v>46</v>
      </c>
      <c r="M210" s="6" t="s">
        <v>46</v>
      </c>
    </row>
    <row r="211" spans="1:13" x14ac:dyDescent="0.2">
      <c r="A211" s="6">
        <v>2019</v>
      </c>
      <c r="B211" s="6">
        <v>2093038</v>
      </c>
      <c r="C211" s="6" t="s">
        <v>58</v>
      </c>
      <c r="D211" s="6">
        <v>5</v>
      </c>
      <c r="E211" s="6" t="s">
        <v>19</v>
      </c>
      <c r="F211" s="6" t="s">
        <v>11</v>
      </c>
      <c r="G211" s="6" t="s">
        <v>11</v>
      </c>
      <c r="H211" s="6" t="s">
        <v>11</v>
      </c>
      <c r="I211" s="6" t="s">
        <v>11</v>
      </c>
      <c r="J211" s="6" t="s">
        <v>11</v>
      </c>
      <c r="K211" s="6" t="s">
        <v>11</v>
      </c>
      <c r="L211" s="6" t="s">
        <v>46</v>
      </c>
      <c r="M211" s="6" t="s">
        <v>47</v>
      </c>
    </row>
    <row r="212" spans="1:13" x14ac:dyDescent="0.2">
      <c r="A212" s="6">
        <v>2019</v>
      </c>
      <c r="B212" s="6">
        <v>2722257</v>
      </c>
      <c r="C212" s="6" t="s">
        <v>58</v>
      </c>
      <c r="D212" s="6">
        <v>5</v>
      </c>
      <c r="E212" s="6" t="s">
        <v>18</v>
      </c>
      <c r="F212" s="6" t="s">
        <v>11</v>
      </c>
      <c r="G212" s="6" t="s">
        <v>9</v>
      </c>
      <c r="H212" s="6" t="s">
        <v>9</v>
      </c>
      <c r="I212" s="6" t="s">
        <v>9</v>
      </c>
      <c r="J212" s="6" t="s">
        <v>9</v>
      </c>
      <c r="K212" s="6" t="s">
        <v>11</v>
      </c>
      <c r="L212" s="6" t="s">
        <v>46</v>
      </c>
      <c r="M212" s="6" t="s">
        <v>46</v>
      </c>
    </row>
    <row r="213" spans="1:13" x14ac:dyDescent="0.2">
      <c r="A213" s="6">
        <v>2019</v>
      </c>
      <c r="B213" s="6">
        <v>2728191</v>
      </c>
      <c r="C213" s="6" t="s">
        <v>58</v>
      </c>
      <c r="D213" s="6">
        <v>5</v>
      </c>
      <c r="E213" s="6" t="s">
        <v>18</v>
      </c>
      <c r="F213" s="6" t="s">
        <v>11</v>
      </c>
      <c r="G213" s="6" t="s">
        <v>11</v>
      </c>
      <c r="H213" s="6" t="s">
        <v>11</v>
      </c>
      <c r="I213" s="6" t="s">
        <v>9</v>
      </c>
      <c r="J213" s="6" t="s">
        <v>10</v>
      </c>
      <c r="K213" s="6" t="s">
        <v>8</v>
      </c>
      <c r="L213" s="6" t="s">
        <v>46</v>
      </c>
      <c r="M213" s="6" t="s">
        <v>45</v>
      </c>
    </row>
    <row r="214" spans="1:13" x14ac:dyDescent="0.2">
      <c r="A214" s="6">
        <v>2019</v>
      </c>
      <c r="B214" s="6">
        <v>2014155</v>
      </c>
      <c r="C214" s="6" t="s">
        <v>58</v>
      </c>
      <c r="D214" s="6">
        <v>6</v>
      </c>
      <c r="E214" s="6" t="s">
        <v>21</v>
      </c>
      <c r="F214" s="6" t="s">
        <v>11</v>
      </c>
      <c r="G214" s="6" t="s">
        <v>10</v>
      </c>
      <c r="H214" s="6" t="s">
        <v>10</v>
      </c>
      <c r="I214" s="6" t="s">
        <v>10</v>
      </c>
      <c r="J214" s="6" t="s">
        <v>10</v>
      </c>
      <c r="K214" s="6" t="s">
        <v>10</v>
      </c>
      <c r="L214" s="6" t="s">
        <v>46</v>
      </c>
      <c r="M214" s="6" t="s">
        <v>47</v>
      </c>
    </row>
    <row r="215" spans="1:13" x14ac:dyDescent="0.2">
      <c r="A215" s="6">
        <v>2019</v>
      </c>
      <c r="B215" s="6">
        <v>2547820</v>
      </c>
      <c r="C215" s="6" t="s">
        <v>58</v>
      </c>
      <c r="D215" s="6">
        <v>6</v>
      </c>
      <c r="E215" s="6" t="s">
        <v>21</v>
      </c>
      <c r="F215" s="6" t="s">
        <v>11</v>
      </c>
      <c r="G215" s="6" t="s">
        <v>11</v>
      </c>
      <c r="H215" s="6" t="s">
        <v>11</v>
      </c>
      <c r="I215" s="6" t="s">
        <v>11</v>
      </c>
      <c r="J215" s="6" t="s">
        <v>11</v>
      </c>
      <c r="K215" s="6" t="s">
        <v>9</v>
      </c>
      <c r="L215" s="6" t="s">
        <v>46</v>
      </c>
      <c r="M215" s="6" t="s">
        <v>46</v>
      </c>
    </row>
    <row r="216" spans="1:13" x14ac:dyDescent="0.2">
      <c r="A216" s="6">
        <v>2019</v>
      </c>
      <c r="B216" s="6">
        <v>2574223</v>
      </c>
      <c r="C216" s="6" t="s">
        <v>58</v>
      </c>
      <c r="D216" s="6">
        <v>6</v>
      </c>
      <c r="E216" s="6" t="s">
        <v>21</v>
      </c>
      <c r="F216" s="6" t="s">
        <v>11</v>
      </c>
      <c r="G216" s="6" t="s">
        <v>11</v>
      </c>
      <c r="H216" s="6" t="s">
        <v>11</v>
      </c>
      <c r="I216" s="6" t="s">
        <v>8</v>
      </c>
      <c r="J216" s="6" t="s">
        <v>11</v>
      </c>
      <c r="K216" s="6" t="s">
        <v>8</v>
      </c>
      <c r="L216" s="6" t="s">
        <v>46</v>
      </c>
      <c r="M216" s="6" t="s">
        <v>45</v>
      </c>
    </row>
    <row r="217" spans="1:13" x14ac:dyDescent="0.2">
      <c r="A217" s="6">
        <v>2019</v>
      </c>
      <c r="B217" s="6">
        <v>2882674</v>
      </c>
      <c r="C217" s="6" t="s">
        <v>58</v>
      </c>
      <c r="D217" s="6">
        <v>6</v>
      </c>
      <c r="E217" s="6" t="s">
        <v>21</v>
      </c>
      <c r="F217" s="6" t="s">
        <v>11</v>
      </c>
      <c r="G217" s="6" t="s">
        <v>10</v>
      </c>
      <c r="H217" s="6" t="s">
        <v>10</v>
      </c>
      <c r="I217" s="6" t="s">
        <v>9</v>
      </c>
      <c r="J217" s="6" t="s">
        <v>11</v>
      </c>
      <c r="K217" s="6" t="s">
        <v>10</v>
      </c>
      <c r="L217" s="6" t="s">
        <v>46</v>
      </c>
      <c r="M217" s="6" t="s">
        <v>46</v>
      </c>
    </row>
    <row r="218" spans="1:13" x14ac:dyDescent="0.2">
      <c r="A218" s="6">
        <v>2019</v>
      </c>
      <c r="B218" s="6">
        <v>2950175</v>
      </c>
      <c r="C218" s="6" t="s">
        <v>58</v>
      </c>
      <c r="D218" s="6">
        <v>6</v>
      </c>
      <c r="E218" s="6" t="s">
        <v>21</v>
      </c>
      <c r="F218" s="6" t="s">
        <v>11</v>
      </c>
      <c r="G218" s="6" t="s">
        <v>9</v>
      </c>
      <c r="H218" s="6" t="s">
        <v>9</v>
      </c>
      <c r="I218" s="6" t="s">
        <v>8</v>
      </c>
      <c r="J218" s="6" t="s">
        <v>9</v>
      </c>
      <c r="K218" s="6" t="s">
        <v>9</v>
      </c>
      <c r="L218" s="6" t="s">
        <v>46</v>
      </c>
      <c r="M218" s="6" t="s">
        <v>45</v>
      </c>
    </row>
    <row r="219" spans="1:13" x14ac:dyDescent="0.2">
      <c r="A219" s="6">
        <v>2019</v>
      </c>
      <c r="B219" s="6">
        <v>2142191</v>
      </c>
      <c r="C219" s="6" t="s">
        <v>58</v>
      </c>
      <c r="D219" s="6">
        <v>7</v>
      </c>
      <c r="E219" s="6" t="s">
        <v>21</v>
      </c>
      <c r="F219" s="6" t="s">
        <v>11</v>
      </c>
      <c r="G219" s="6" t="s">
        <v>10</v>
      </c>
      <c r="H219" s="6" t="s">
        <v>10</v>
      </c>
      <c r="I219" s="6" t="s">
        <v>9</v>
      </c>
      <c r="J219" s="6" t="s">
        <v>10</v>
      </c>
      <c r="K219" s="6" t="s">
        <v>10</v>
      </c>
      <c r="L219" s="6" t="s">
        <v>46</v>
      </c>
      <c r="M219" s="6" t="s">
        <v>46</v>
      </c>
    </row>
    <row r="220" spans="1:13" x14ac:dyDescent="0.2">
      <c r="A220" s="6">
        <v>2019</v>
      </c>
      <c r="B220" s="6">
        <v>2413597</v>
      </c>
      <c r="C220" s="6" t="s">
        <v>58</v>
      </c>
      <c r="D220" s="6">
        <v>7</v>
      </c>
      <c r="E220" s="6" t="s">
        <v>21</v>
      </c>
      <c r="F220" s="6" t="s">
        <v>11</v>
      </c>
      <c r="G220" s="6" t="s">
        <v>11</v>
      </c>
      <c r="H220" s="6" t="s">
        <v>9</v>
      </c>
      <c r="I220" s="6" t="s">
        <v>9</v>
      </c>
      <c r="J220" s="6" t="s">
        <v>9</v>
      </c>
      <c r="K220" s="6" t="s">
        <v>9</v>
      </c>
      <c r="L220" s="6" t="s">
        <v>46</v>
      </c>
      <c r="M220" s="6" t="s">
        <v>45</v>
      </c>
    </row>
    <row r="221" spans="1:13" x14ac:dyDescent="0.2">
      <c r="A221" s="6">
        <v>2019</v>
      </c>
      <c r="B221" s="6">
        <v>2457478</v>
      </c>
      <c r="C221" s="6" t="s">
        <v>58</v>
      </c>
      <c r="D221" s="6">
        <v>7</v>
      </c>
      <c r="E221" s="6" t="s">
        <v>21</v>
      </c>
      <c r="F221" s="6" t="s">
        <v>11</v>
      </c>
      <c r="G221" s="6" t="s">
        <v>11</v>
      </c>
      <c r="H221" s="6" t="s">
        <v>9</v>
      </c>
      <c r="I221" s="6" t="s">
        <v>10</v>
      </c>
      <c r="J221" s="6" t="s">
        <v>10</v>
      </c>
      <c r="K221" s="6" t="s">
        <v>10</v>
      </c>
      <c r="L221" s="6" t="s">
        <v>46</v>
      </c>
      <c r="M221" s="6" t="s">
        <v>45</v>
      </c>
    </row>
    <row r="222" spans="1:13" x14ac:dyDescent="0.2">
      <c r="A222" s="6">
        <v>2019</v>
      </c>
      <c r="B222" s="6">
        <v>2555128</v>
      </c>
      <c r="C222" s="6" t="s">
        <v>58</v>
      </c>
      <c r="D222" s="6">
        <v>7</v>
      </c>
      <c r="E222" s="6" t="s">
        <v>21</v>
      </c>
      <c r="F222" s="6" t="s">
        <v>11</v>
      </c>
      <c r="G222" s="6" t="s">
        <v>10</v>
      </c>
      <c r="H222" s="6" t="s">
        <v>11</v>
      </c>
      <c r="I222" s="6" t="s">
        <v>10</v>
      </c>
      <c r="J222" s="6" t="s">
        <v>10</v>
      </c>
      <c r="K222" s="6" t="s">
        <v>9</v>
      </c>
      <c r="L222" s="6" t="s">
        <v>46</v>
      </c>
      <c r="M222" s="6" t="s">
        <v>46</v>
      </c>
    </row>
    <row r="223" spans="1:13" x14ac:dyDescent="0.2">
      <c r="A223" s="6">
        <v>2018</v>
      </c>
      <c r="B223" s="6">
        <v>2935186</v>
      </c>
      <c r="C223" s="6" t="s">
        <v>58</v>
      </c>
      <c r="D223" s="6">
        <v>2</v>
      </c>
      <c r="E223" s="6" t="s">
        <v>20</v>
      </c>
      <c r="F223" s="6" t="s">
        <v>7</v>
      </c>
      <c r="G223" s="6" t="s">
        <v>7</v>
      </c>
      <c r="H223" s="6" t="s">
        <v>10</v>
      </c>
      <c r="I223" s="6" t="s">
        <v>10</v>
      </c>
      <c r="J223" s="6" t="s">
        <v>10</v>
      </c>
      <c r="K223" s="6" t="s">
        <v>9</v>
      </c>
      <c r="L223" s="6" t="s">
        <v>46</v>
      </c>
      <c r="M223" s="6" t="s">
        <v>46</v>
      </c>
    </row>
    <row r="224" spans="1:13" x14ac:dyDescent="0.2">
      <c r="A224" s="6">
        <v>2018</v>
      </c>
      <c r="B224" s="6">
        <v>2166460</v>
      </c>
      <c r="C224" s="6" t="s">
        <v>58</v>
      </c>
      <c r="D224" s="6">
        <v>3</v>
      </c>
      <c r="E224" s="6" t="s">
        <v>18</v>
      </c>
      <c r="F224" s="6" t="s">
        <v>7</v>
      </c>
      <c r="G224" s="6" t="s">
        <v>9</v>
      </c>
      <c r="H224" s="6" t="s">
        <v>8</v>
      </c>
      <c r="I224" s="6" t="s">
        <v>7</v>
      </c>
      <c r="J224" s="6" t="s">
        <v>7</v>
      </c>
      <c r="K224" s="6" t="s">
        <v>9</v>
      </c>
      <c r="L224" s="6" t="s">
        <v>46</v>
      </c>
      <c r="M224" s="6" t="s">
        <v>46</v>
      </c>
    </row>
    <row r="225" spans="1:13" x14ac:dyDescent="0.2">
      <c r="A225" s="6">
        <v>2018</v>
      </c>
      <c r="B225" s="6">
        <v>2440013</v>
      </c>
      <c r="C225" s="6" t="s">
        <v>58</v>
      </c>
      <c r="D225" s="6">
        <v>3</v>
      </c>
      <c r="E225" s="6" t="s">
        <v>19</v>
      </c>
      <c r="F225" s="6" t="s">
        <v>7</v>
      </c>
      <c r="G225" s="6" t="s">
        <v>8</v>
      </c>
      <c r="H225" s="6" t="s">
        <v>11</v>
      </c>
      <c r="I225" s="6" t="s">
        <v>8</v>
      </c>
      <c r="J225" s="6" t="s">
        <v>8</v>
      </c>
      <c r="K225" s="6" t="s">
        <v>9</v>
      </c>
      <c r="L225" s="6" t="s">
        <v>46</v>
      </c>
      <c r="M225" s="6" t="s">
        <v>45</v>
      </c>
    </row>
    <row r="226" spans="1:13" x14ac:dyDescent="0.2">
      <c r="A226" s="6">
        <v>2019</v>
      </c>
      <c r="B226" s="6">
        <v>2116341</v>
      </c>
      <c r="C226" s="6" t="s">
        <v>58</v>
      </c>
      <c r="D226" s="6">
        <v>5</v>
      </c>
      <c r="E226" s="6" t="s">
        <v>19</v>
      </c>
      <c r="F226" s="6" t="s">
        <v>7</v>
      </c>
      <c r="G226" s="6" t="s">
        <v>7</v>
      </c>
      <c r="H226" s="6" t="s">
        <v>7</v>
      </c>
      <c r="I226" s="6" t="s">
        <v>7</v>
      </c>
      <c r="J226" s="6" t="s">
        <v>7</v>
      </c>
      <c r="K226" s="6" t="s">
        <v>9</v>
      </c>
      <c r="L226" s="6" t="s">
        <v>46</v>
      </c>
      <c r="M226" s="6" t="s">
        <v>47</v>
      </c>
    </row>
    <row r="227" spans="1:13" x14ac:dyDescent="0.2">
      <c r="A227" s="6">
        <v>2018</v>
      </c>
      <c r="B227" s="6">
        <v>2153667</v>
      </c>
      <c r="C227" s="6" t="s">
        <v>58</v>
      </c>
      <c r="D227" s="6">
        <v>3</v>
      </c>
      <c r="E227" s="6" t="s">
        <v>18</v>
      </c>
      <c r="F227" s="6" t="s">
        <v>11</v>
      </c>
      <c r="G227" s="6" t="s">
        <v>11</v>
      </c>
      <c r="H227" s="6" t="s">
        <v>11</v>
      </c>
      <c r="I227" s="6" t="s">
        <v>11</v>
      </c>
      <c r="J227" s="6" t="s">
        <v>11</v>
      </c>
      <c r="K227" s="6" t="s">
        <v>11</v>
      </c>
      <c r="L227" s="6" t="s">
        <v>46</v>
      </c>
      <c r="M227" s="6" t="s">
        <v>46</v>
      </c>
    </row>
    <row r="228" spans="1:13" x14ac:dyDescent="0.2">
      <c r="A228" s="6">
        <v>2018</v>
      </c>
      <c r="B228" s="6">
        <v>2227826</v>
      </c>
      <c r="C228" s="6" t="s">
        <v>58</v>
      </c>
      <c r="D228" s="6">
        <v>0</v>
      </c>
      <c r="E228" s="6" t="s">
        <v>19</v>
      </c>
      <c r="F228" s="6" t="s">
        <v>10</v>
      </c>
      <c r="G228" s="6" t="s">
        <v>11</v>
      </c>
      <c r="H228" s="6" t="s">
        <v>11</v>
      </c>
      <c r="I228" s="6" t="s">
        <v>11</v>
      </c>
      <c r="J228" s="6" t="s">
        <v>11</v>
      </c>
      <c r="K228" s="6" t="s">
        <v>10</v>
      </c>
      <c r="L228" s="6" t="s">
        <v>47</v>
      </c>
      <c r="M228" s="6" t="s">
        <v>46</v>
      </c>
    </row>
    <row r="229" spans="1:13" x14ac:dyDescent="0.2">
      <c r="A229" s="6">
        <v>2018</v>
      </c>
      <c r="B229" s="6">
        <v>2308797</v>
      </c>
      <c r="C229" s="6" t="s">
        <v>58</v>
      </c>
      <c r="D229" s="6">
        <v>0</v>
      </c>
      <c r="E229" s="6" t="s">
        <v>19</v>
      </c>
      <c r="F229" s="6" t="s">
        <v>10</v>
      </c>
      <c r="G229" s="6" t="s">
        <v>10</v>
      </c>
      <c r="H229" s="6" t="s">
        <v>10</v>
      </c>
      <c r="I229" s="6" t="s">
        <v>10</v>
      </c>
      <c r="J229" s="6" t="s">
        <v>10</v>
      </c>
      <c r="K229" s="6" t="s">
        <v>10</v>
      </c>
      <c r="L229" s="6" t="s">
        <v>47</v>
      </c>
      <c r="M229" s="6" t="s">
        <v>47</v>
      </c>
    </row>
    <row r="230" spans="1:13" x14ac:dyDescent="0.2">
      <c r="A230" s="6">
        <v>2018</v>
      </c>
      <c r="B230" s="6">
        <v>2677333</v>
      </c>
      <c r="C230" s="6" t="s">
        <v>58</v>
      </c>
      <c r="D230" s="6">
        <v>0</v>
      </c>
      <c r="E230" s="6" t="s">
        <v>19</v>
      </c>
      <c r="F230" s="6" t="s">
        <v>10</v>
      </c>
      <c r="G230" s="6" t="s">
        <v>10</v>
      </c>
      <c r="H230" s="6" t="s">
        <v>10</v>
      </c>
      <c r="I230" s="6" t="s">
        <v>10</v>
      </c>
      <c r="J230" s="6" t="s">
        <v>10</v>
      </c>
      <c r="K230" s="6" t="s">
        <v>10</v>
      </c>
      <c r="L230" s="6" t="s">
        <v>47</v>
      </c>
      <c r="M230" s="6" t="s">
        <v>46</v>
      </c>
    </row>
    <row r="231" spans="1:13" x14ac:dyDescent="0.2">
      <c r="A231" s="6">
        <v>2018</v>
      </c>
      <c r="B231" s="6">
        <v>2717607</v>
      </c>
      <c r="C231" s="6" t="s">
        <v>58</v>
      </c>
      <c r="D231" s="6">
        <v>0</v>
      </c>
      <c r="E231" s="6" t="s">
        <v>19</v>
      </c>
      <c r="F231" s="6" t="s">
        <v>10</v>
      </c>
      <c r="G231" s="6" t="s">
        <v>10</v>
      </c>
      <c r="H231" s="6" t="s">
        <v>10</v>
      </c>
      <c r="I231" s="6" t="s">
        <v>10</v>
      </c>
      <c r="J231" s="6" t="s">
        <v>10</v>
      </c>
      <c r="K231" s="6" t="s">
        <v>10</v>
      </c>
      <c r="L231" s="6" t="s">
        <v>47</v>
      </c>
      <c r="M231" s="6" t="s">
        <v>46</v>
      </c>
    </row>
    <row r="232" spans="1:13" x14ac:dyDescent="0.2">
      <c r="A232" s="6">
        <v>2018</v>
      </c>
      <c r="B232" s="6">
        <v>2749584</v>
      </c>
      <c r="C232" s="6" t="s">
        <v>58</v>
      </c>
      <c r="D232" s="6">
        <v>0</v>
      </c>
      <c r="E232" s="6" t="s">
        <v>20</v>
      </c>
      <c r="F232" s="6" t="s">
        <v>10</v>
      </c>
      <c r="G232" s="6" t="s">
        <v>10</v>
      </c>
      <c r="H232" s="6" t="s">
        <v>10</v>
      </c>
      <c r="I232" s="6" t="s">
        <v>10</v>
      </c>
      <c r="J232" s="6" t="s">
        <v>10</v>
      </c>
      <c r="K232" s="6" t="s">
        <v>10</v>
      </c>
      <c r="L232" s="6" t="s">
        <v>47</v>
      </c>
      <c r="M232" s="6" t="s">
        <v>47</v>
      </c>
    </row>
    <row r="233" spans="1:13" x14ac:dyDescent="0.2">
      <c r="A233" s="6">
        <v>2018</v>
      </c>
      <c r="B233" s="6">
        <v>2804127</v>
      </c>
      <c r="C233" s="6" t="s">
        <v>58</v>
      </c>
      <c r="D233" s="6">
        <v>0</v>
      </c>
      <c r="E233" s="6" t="s">
        <v>19</v>
      </c>
      <c r="F233" s="6" t="s">
        <v>10</v>
      </c>
      <c r="G233" s="6" t="s">
        <v>11</v>
      </c>
      <c r="H233" s="6" t="s">
        <v>11</v>
      </c>
      <c r="I233" s="6" t="s">
        <v>11</v>
      </c>
      <c r="J233" s="6" t="s">
        <v>11</v>
      </c>
      <c r="K233" s="6" t="s">
        <v>11</v>
      </c>
      <c r="L233" s="6" t="s">
        <v>47</v>
      </c>
      <c r="M233" s="6" t="s">
        <v>47</v>
      </c>
    </row>
    <row r="234" spans="1:13" x14ac:dyDescent="0.2">
      <c r="A234" s="6">
        <v>2018</v>
      </c>
      <c r="B234" s="6">
        <v>2868804</v>
      </c>
      <c r="C234" s="6" t="s">
        <v>58</v>
      </c>
      <c r="D234" s="6">
        <v>0</v>
      </c>
      <c r="E234" s="6" t="s">
        <v>19</v>
      </c>
      <c r="F234" s="6" t="s">
        <v>10</v>
      </c>
      <c r="G234" s="6" t="s">
        <v>11</v>
      </c>
      <c r="H234" s="6" t="s">
        <v>11</v>
      </c>
      <c r="I234" s="6" t="s">
        <v>9</v>
      </c>
      <c r="J234" s="6" t="s">
        <v>11</v>
      </c>
      <c r="K234" s="6" t="s">
        <v>11</v>
      </c>
      <c r="L234" s="6" t="s">
        <v>47</v>
      </c>
      <c r="M234" s="6" t="s">
        <v>46</v>
      </c>
    </row>
    <row r="235" spans="1:13" x14ac:dyDescent="0.2">
      <c r="A235" s="6">
        <v>2018</v>
      </c>
      <c r="B235" s="6">
        <v>2362094</v>
      </c>
      <c r="C235" s="6" t="s">
        <v>58</v>
      </c>
      <c r="D235" s="6">
        <v>1</v>
      </c>
      <c r="E235" s="6" t="s">
        <v>20</v>
      </c>
      <c r="F235" s="6" t="s">
        <v>10</v>
      </c>
      <c r="G235" s="6" t="s">
        <v>11</v>
      </c>
      <c r="H235" s="6" t="s">
        <v>11</v>
      </c>
      <c r="I235" s="6" t="s">
        <v>11</v>
      </c>
      <c r="J235" s="6" t="s">
        <v>11</v>
      </c>
      <c r="K235" s="6" t="s">
        <v>10</v>
      </c>
      <c r="L235" s="6" t="s">
        <v>47</v>
      </c>
      <c r="M235" s="6" t="s">
        <v>46</v>
      </c>
    </row>
    <row r="236" spans="1:13" x14ac:dyDescent="0.2">
      <c r="A236" s="6">
        <v>2018</v>
      </c>
      <c r="B236" s="6">
        <v>2396822</v>
      </c>
      <c r="C236" s="6" t="s">
        <v>58</v>
      </c>
      <c r="D236" s="6">
        <v>1</v>
      </c>
      <c r="E236" s="6" t="s">
        <v>19</v>
      </c>
      <c r="F236" s="6" t="s">
        <v>10</v>
      </c>
      <c r="G236" s="6" t="s">
        <v>9</v>
      </c>
      <c r="H236" s="6" t="s">
        <v>9</v>
      </c>
      <c r="I236" s="6" t="s">
        <v>9</v>
      </c>
      <c r="J236" s="6" t="s">
        <v>9</v>
      </c>
      <c r="K236" s="6" t="s">
        <v>9</v>
      </c>
      <c r="L236" s="6" t="s">
        <v>47</v>
      </c>
      <c r="M236" s="6" t="s">
        <v>46</v>
      </c>
    </row>
    <row r="237" spans="1:13" x14ac:dyDescent="0.2">
      <c r="A237" s="6">
        <v>2018</v>
      </c>
      <c r="B237" s="6">
        <v>2526796</v>
      </c>
      <c r="C237" s="6" t="s">
        <v>58</v>
      </c>
      <c r="D237" s="6">
        <v>1</v>
      </c>
      <c r="E237" s="6" t="s">
        <v>19</v>
      </c>
      <c r="F237" s="6" t="s">
        <v>10</v>
      </c>
      <c r="G237" s="6" t="s">
        <v>11</v>
      </c>
      <c r="H237" s="6" t="s">
        <v>11</v>
      </c>
      <c r="I237" s="6" t="s">
        <v>9</v>
      </c>
      <c r="J237" s="6" t="s">
        <v>10</v>
      </c>
      <c r="K237" s="6" t="s">
        <v>9</v>
      </c>
      <c r="L237" s="6" t="s">
        <v>47</v>
      </c>
      <c r="M237" s="6" t="s">
        <v>47</v>
      </c>
    </row>
    <row r="238" spans="1:13" x14ac:dyDescent="0.2">
      <c r="A238" s="6">
        <v>2018</v>
      </c>
      <c r="B238" s="6">
        <v>2665794</v>
      </c>
      <c r="C238" s="6" t="s">
        <v>58</v>
      </c>
      <c r="D238" s="6">
        <v>1</v>
      </c>
      <c r="E238" s="6" t="s">
        <v>19</v>
      </c>
      <c r="F238" s="6" t="s">
        <v>10</v>
      </c>
      <c r="G238" s="6" t="s">
        <v>11</v>
      </c>
      <c r="H238" s="6" t="s">
        <v>10</v>
      </c>
      <c r="I238" s="6" t="s">
        <v>10</v>
      </c>
      <c r="J238" s="6" t="s">
        <v>10</v>
      </c>
      <c r="K238" s="6" t="s">
        <v>11</v>
      </c>
      <c r="L238" s="6" t="s">
        <v>47</v>
      </c>
      <c r="M238" s="6" t="s">
        <v>45</v>
      </c>
    </row>
    <row r="239" spans="1:13" x14ac:dyDescent="0.2">
      <c r="A239" s="6">
        <v>2018</v>
      </c>
      <c r="B239" s="6">
        <v>2689687</v>
      </c>
      <c r="C239" s="6" t="s">
        <v>58</v>
      </c>
      <c r="D239" s="6">
        <v>1</v>
      </c>
      <c r="E239" s="6" t="s">
        <v>18</v>
      </c>
      <c r="F239" s="6" t="s">
        <v>10</v>
      </c>
      <c r="G239" s="6" t="s">
        <v>10</v>
      </c>
      <c r="H239" s="6" t="s">
        <v>10</v>
      </c>
      <c r="I239" s="6" t="s">
        <v>9</v>
      </c>
      <c r="J239" s="6" t="s">
        <v>10</v>
      </c>
      <c r="K239" s="6" t="s">
        <v>7</v>
      </c>
      <c r="L239" s="6" t="s">
        <v>47</v>
      </c>
      <c r="M239" s="6" t="s">
        <v>47</v>
      </c>
    </row>
    <row r="240" spans="1:13" x14ac:dyDescent="0.2">
      <c r="A240" s="6">
        <v>2018</v>
      </c>
      <c r="B240" s="6">
        <v>2800340</v>
      </c>
      <c r="C240" s="6" t="s">
        <v>58</v>
      </c>
      <c r="D240" s="6">
        <v>1</v>
      </c>
      <c r="E240" s="6" t="s">
        <v>20</v>
      </c>
      <c r="F240" s="6" t="s">
        <v>10</v>
      </c>
      <c r="G240" s="6" t="s">
        <v>10</v>
      </c>
      <c r="H240" s="6" t="s">
        <v>10</v>
      </c>
      <c r="I240" s="6" t="s">
        <v>8</v>
      </c>
      <c r="J240" s="6" t="s">
        <v>10</v>
      </c>
      <c r="K240" s="6" t="s">
        <v>9</v>
      </c>
      <c r="L240" s="6" t="s">
        <v>47</v>
      </c>
      <c r="M240" s="6" t="s">
        <v>47</v>
      </c>
    </row>
    <row r="241" spans="1:13" x14ac:dyDescent="0.2">
      <c r="A241" s="6">
        <v>2018</v>
      </c>
      <c r="B241" s="6">
        <v>2151218</v>
      </c>
      <c r="C241" s="6" t="s">
        <v>58</v>
      </c>
      <c r="D241" s="6">
        <v>2</v>
      </c>
      <c r="E241" s="6" t="s">
        <v>19</v>
      </c>
      <c r="F241" s="6" t="s">
        <v>10</v>
      </c>
      <c r="G241" s="6" t="s">
        <v>11</v>
      </c>
      <c r="H241" s="6" t="s">
        <v>10</v>
      </c>
      <c r="I241" s="6" t="s">
        <v>11</v>
      </c>
      <c r="J241" s="6" t="s">
        <v>10</v>
      </c>
      <c r="K241" s="6" t="s">
        <v>11</v>
      </c>
      <c r="L241" s="6" t="s">
        <v>47</v>
      </c>
      <c r="M241" s="6" t="s">
        <v>47</v>
      </c>
    </row>
    <row r="242" spans="1:13" x14ac:dyDescent="0.2">
      <c r="A242" s="6">
        <v>2018</v>
      </c>
      <c r="B242" s="6">
        <v>2278426</v>
      </c>
      <c r="C242" s="6" t="s">
        <v>58</v>
      </c>
      <c r="D242" s="6">
        <v>2</v>
      </c>
      <c r="E242" s="6" t="s">
        <v>19</v>
      </c>
      <c r="F242" s="6" t="s">
        <v>10</v>
      </c>
      <c r="G242" s="6" t="s">
        <v>10</v>
      </c>
      <c r="H242" s="6" t="s">
        <v>10</v>
      </c>
      <c r="I242" s="6" t="s">
        <v>10</v>
      </c>
      <c r="J242" s="6" t="s">
        <v>10</v>
      </c>
      <c r="K242" s="6" t="s">
        <v>10</v>
      </c>
      <c r="L242" s="6" t="s">
        <v>47</v>
      </c>
      <c r="M242" s="6" t="s">
        <v>47</v>
      </c>
    </row>
    <row r="243" spans="1:13" x14ac:dyDescent="0.2">
      <c r="A243" s="6">
        <v>2018</v>
      </c>
      <c r="B243" s="6">
        <v>2311967</v>
      </c>
      <c r="C243" s="6" t="s">
        <v>58</v>
      </c>
      <c r="D243" s="6">
        <v>2</v>
      </c>
      <c r="E243" s="6" t="s">
        <v>19</v>
      </c>
      <c r="F243" s="6" t="s">
        <v>10</v>
      </c>
      <c r="G243" s="6" t="s">
        <v>10</v>
      </c>
      <c r="H243" s="6" t="s">
        <v>10</v>
      </c>
      <c r="I243" s="6" t="s">
        <v>10</v>
      </c>
      <c r="J243" s="6" t="s">
        <v>10</v>
      </c>
      <c r="K243" s="6" t="s">
        <v>10</v>
      </c>
      <c r="L243" s="6" t="s">
        <v>47</v>
      </c>
      <c r="M243" s="6" t="s">
        <v>48</v>
      </c>
    </row>
    <row r="244" spans="1:13" x14ac:dyDescent="0.2">
      <c r="A244" s="6">
        <v>2018</v>
      </c>
      <c r="B244" s="6">
        <v>2516828</v>
      </c>
      <c r="C244" s="6" t="s">
        <v>58</v>
      </c>
      <c r="D244" s="6">
        <v>2</v>
      </c>
      <c r="E244" s="6" t="s">
        <v>19</v>
      </c>
      <c r="F244" s="6" t="s">
        <v>10</v>
      </c>
      <c r="G244" s="6" t="s">
        <v>8</v>
      </c>
      <c r="H244" s="6" t="s">
        <v>8</v>
      </c>
      <c r="I244" s="6" t="s">
        <v>8</v>
      </c>
      <c r="J244" s="6" t="s">
        <v>8</v>
      </c>
      <c r="K244" s="6" t="s">
        <v>8</v>
      </c>
      <c r="L244" s="6" t="s">
        <v>47</v>
      </c>
      <c r="M244" s="6" t="s">
        <v>47</v>
      </c>
    </row>
    <row r="245" spans="1:13" x14ac:dyDescent="0.2">
      <c r="A245" s="6">
        <v>2018</v>
      </c>
      <c r="B245" s="6">
        <v>2739505</v>
      </c>
      <c r="C245" s="6" t="s">
        <v>58</v>
      </c>
      <c r="D245" s="6">
        <v>2</v>
      </c>
      <c r="E245" s="6" t="s">
        <v>20</v>
      </c>
      <c r="F245" s="6" t="s">
        <v>10</v>
      </c>
      <c r="G245" s="6" t="s">
        <v>9</v>
      </c>
      <c r="H245" s="6" t="s">
        <v>8</v>
      </c>
      <c r="I245" s="6" t="s">
        <v>9</v>
      </c>
      <c r="J245" s="6" t="s">
        <v>9</v>
      </c>
      <c r="K245" s="6" t="s">
        <v>9</v>
      </c>
      <c r="L245" s="6" t="s">
        <v>47</v>
      </c>
      <c r="M245" s="6" t="s">
        <v>46</v>
      </c>
    </row>
    <row r="246" spans="1:13" x14ac:dyDescent="0.2">
      <c r="A246" s="6">
        <v>2018</v>
      </c>
      <c r="B246" s="6">
        <v>2865024</v>
      </c>
      <c r="C246" s="6" t="s">
        <v>58</v>
      </c>
      <c r="D246" s="6">
        <v>2</v>
      </c>
      <c r="E246" s="6" t="s">
        <v>18</v>
      </c>
      <c r="F246" s="6" t="s">
        <v>10</v>
      </c>
      <c r="G246" s="6" t="s">
        <v>9</v>
      </c>
      <c r="H246" s="6" t="s">
        <v>9</v>
      </c>
      <c r="I246" s="6" t="s">
        <v>9</v>
      </c>
      <c r="J246" s="6" t="s">
        <v>9</v>
      </c>
      <c r="K246" s="6" t="s">
        <v>9</v>
      </c>
      <c r="L246" s="6" t="s">
        <v>47</v>
      </c>
      <c r="M246" s="6" t="s">
        <v>46</v>
      </c>
    </row>
    <row r="247" spans="1:13" x14ac:dyDescent="0.2">
      <c r="A247" s="6">
        <v>2018</v>
      </c>
      <c r="B247" s="6">
        <v>2866780</v>
      </c>
      <c r="C247" s="6" t="s">
        <v>58</v>
      </c>
      <c r="D247" s="6">
        <v>2</v>
      </c>
      <c r="E247" s="6" t="s">
        <v>19</v>
      </c>
      <c r="F247" s="6" t="s">
        <v>10</v>
      </c>
      <c r="G247" s="6" t="s">
        <v>10</v>
      </c>
      <c r="H247" s="6" t="s">
        <v>10</v>
      </c>
      <c r="I247" s="6" t="s">
        <v>10</v>
      </c>
      <c r="J247" s="6" t="s">
        <v>10</v>
      </c>
      <c r="K247" s="6" t="s">
        <v>11</v>
      </c>
      <c r="L247" s="6" t="s">
        <v>47</v>
      </c>
      <c r="M247" s="6" t="s">
        <v>46</v>
      </c>
    </row>
    <row r="248" spans="1:13" x14ac:dyDescent="0.2">
      <c r="A248" s="6">
        <v>2018</v>
      </c>
      <c r="B248" s="6">
        <v>2076893</v>
      </c>
      <c r="C248" s="6" t="s">
        <v>58</v>
      </c>
      <c r="D248" s="6">
        <v>3</v>
      </c>
      <c r="E248" s="6" t="s">
        <v>19</v>
      </c>
      <c r="F248" s="6" t="s">
        <v>10</v>
      </c>
      <c r="G248" s="6" t="s">
        <v>11</v>
      </c>
      <c r="H248" s="6" t="s">
        <v>11</v>
      </c>
      <c r="I248" s="6" t="s">
        <v>11</v>
      </c>
      <c r="J248" s="6" t="s">
        <v>11</v>
      </c>
      <c r="K248" s="6" t="s">
        <v>9</v>
      </c>
      <c r="L248" s="6" t="s">
        <v>47</v>
      </c>
      <c r="M248" s="6" t="s">
        <v>48</v>
      </c>
    </row>
    <row r="249" spans="1:13" x14ac:dyDescent="0.2">
      <c r="A249" s="6">
        <v>2018</v>
      </c>
      <c r="B249" s="6">
        <v>2139622</v>
      </c>
      <c r="C249" s="6" t="s">
        <v>58</v>
      </c>
      <c r="D249" s="6">
        <v>3</v>
      </c>
      <c r="E249" s="6" t="s">
        <v>19</v>
      </c>
      <c r="F249" s="6" t="s">
        <v>10</v>
      </c>
      <c r="G249" s="6" t="s">
        <v>8</v>
      </c>
      <c r="H249" s="6" t="s">
        <v>9</v>
      </c>
      <c r="I249" s="6" t="s">
        <v>9</v>
      </c>
      <c r="J249" s="6" t="s">
        <v>9</v>
      </c>
      <c r="K249" s="6" t="s">
        <v>10</v>
      </c>
      <c r="L249" s="6" t="s">
        <v>47</v>
      </c>
      <c r="M249" s="6" t="s">
        <v>47</v>
      </c>
    </row>
    <row r="250" spans="1:13" x14ac:dyDescent="0.2">
      <c r="A250" s="6">
        <v>2018</v>
      </c>
      <c r="B250" s="6">
        <v>2391434</v>
      </c>
      <c r="C250" s="6" t="s">
        <v>58</v>
      </c>
      <c r="D250" s="6">
        <v>3</v>
      </c>
      <c r="E250" s="6" t="s">
        <v>19</v>
      </c>
      <c r="F250" s="6" t="s">
        <v>10</v>
      </c>
      <c r="G250" s="6" t="s">
        <v>8</v>
      </c>
      <c r="H250" s="6" t="s">
        <v>8</v>
      </c>
      <c r="I250" s="6" t="s">
        <v>8</v>
      </c>
      <c r="J250" s="6" t="s">
        <v>8</v>
      </c>
      <c r="K250" s="6" t="s">
        <v>9</v>
      </c>
      <c r="L250" s="6" t="s">
        <v>47</v>
      </c>
      <c r="M250" s="6" t="s">
        <v>46</v>
      </c>
    </row>
    <row r="251" spans="1:13" x14ac:dyDescent="0.2">
      <c r="A251" s="6">
        <v>2018</v>
      </c>
      <c r="B251" s="6">
        <v>2616740</v>
      </c>
      <c r="C251" s="6" t="s">
        <v>58</v>
      </c>
      <c r="D251" s="6">
        <v>3</v>
      </c>
      <c r="E251" s="6" t="s">
        <v>19</v>
      </c>
      <c r="F251" s="6" t="s">
        <v>10</v>
      </c>
      <c r="G251" s="6" t="s">
        <v>10</v>
      </c>
      <c r="H251" s="6" t="s">
        <v>10</v>
      </c>
      <c r="I251" s="6" t="s">
        <v>10</v>
      </c>
      <c r="J251" s="6" t="s">
        <v>10</v>
      </c>
      <c r="K251" s="6" t="s">
        <v>11</v>
      </c>
      <c r="L251" s="6" t="s">
        <v>47</v>
      </c>
      <c r="M251" s="6" t="s">
        <v>46</v>
      </c>
    </row>
    <row r="252" spans="1:13" x14ac:dyDescent="0.2">
      <c r="A252" s="6">
        <v>2018</v>
      </c>
      <c r="B252" s="6">
        <v>2693217</v>
      </c>
      <c r="C252" s="6" t="s">
        <v>58</v>
      </c>
      <c r="D252" s="6">
        <v>3</v>
      </c>
      <c r="E252" s="6" t="s">
        <v>19</v>
      </c>
      <c r="F252" s="6" t="s">
        <v>10</v>
      </c>
      <c r="G252" s="6" t="s">
        <v>8</v>
      </c>
      <c r="H252" s="6" t="s">
        <v>8</v>
      </c>
      <c r="I252" s="6" t="s">
        <v>8</v>
      </c>
      <c r="J252" s="6" t="s">
        <v>8</v>
      </c>
      <c r="K252" s="6" t="s">
        <v>8</v>
      </c>
      <c r="L252" s="6" t="s">
        <v>47</v>
      </c>
      <c r="M252" s="6" t="s">
        <v>46</v>
      </c>
    </row>
    <row r="253" spans="1:13" x14ac:dyDescent="0.2">
      <c r="A253" s="6">
        <v>2018</v>
      </c>
      <c r="B253" s="6">
        <v>2700731</v>
      </c>
      <c r="C253" s="6" t="s">
        <v>58</v>
      </c>
      <c r="D253" s="6">
        <v>3</v>
      </c>
      <c r="E253" s="6" t="s">
        <v>18</v>
      </c>
      <c r="F253" s="6" t="s">
        <v>10</v>
      </c>
      <c r="G253" s="6" t="s">
        <v>10</v>
      </c>
      <c r="H253" s="6" t="s">
        <v>10</v>
      </c>
      <c r="I253" s="6" t="s">
        <v>10</v>
      </c>
      <c r="J253" s="6" t="s">
        <v>9</v>
      </c>
      <c r="K253" s="6" t="s">
        <v>8</v>
      </c>
      <c r="L253" s="6" t="s">
        <v>47</v>
      </c>
      <c r="M253" s="6" t="s">
        <v>47</v>
      </c>
    </row>
    <row r="254" spans="1:13" x14ac:dyDescent="0.2">
      <c r="A254" s="6">
        <v>2018</v>
      </c>
      <c r="B254" s="6">
        <v>2448925</v>
      </c>
      <c r="C254" s="6" t="s">
        <v>58</v>
      </c>
      <c r="D254" s="6">
        <v>4</v>
      </c>
      <c r="E254" s="6" t="s">
        <v>20</v>
      </c>
      <c r="F254" s="6" t="s">
        <v>10</v>
      </c>
      <c r="G254" s="6" t="s">
        <v>11</v>
      </c>
      <c r="H254" s="6" t="s">
        <v>10</v>
      </c>
      <c r="I254" s="6" t="s">
        <v>11</v>
      </c>
      <c r="J254" s="6" t="s">
        <v>11</v>
      </c>
      <c r="K254" s="6" t="s">
        <v>11</v>
      </c>
      <c r="L254" s="6" t="s">
        <v>47</v>
      </c>
      <c r="M254" s="6" t="s">
        <v>46</v>
      </c>
    </row>
    <row r="255" spans="1:13" x14ac:dyDescent="0.2">
      <c r="A255" s="6">
        <v>2018</v>
      </c>
      <c r="B255" s="6">
        <v>2626594</v>
      </c>
      <c r="C255" s="6" t="s">
        <v>58</v>
      </c>
      <c r="D255" s="6">
        <v>4</v>
      </c>
      <c r="E255" s="6" t="s">
        <v>18</v>
      </c>
      <c r="F255" s="6" t="s">
        <v>10</v>
      </c>
      <c r="G255" s="6" t="s">
        <v>9</v>
      </c>
      <c r="H255" s="6" t="s">
        <v>9</v>
      </c>
      <c r="I255" s="6" t="s">
        <v>9</v>
      </c>
      <c r="J255" s="6" t="s">
        <v>9</v>
      </c>
      <c r="K255" s="6" t="s">
        <v>9</v>
      </c>
      <c r="L255" s="6" t="s">
        <v>47</v>
      </c>
      <c r="M255" s="6" t="s">
        <v>46</v>
      </c>
    </row>
    <row r="256" spans="1:13" x14ac:dyDescent="0.2">
      <c r="A256" s="6">
        <v>2018</v>
      </c>
      <c r="B256" s="6">
        <v>2713790</v>
      </c>
      <c r="C256" s="6" t="s">
        <v>58</v>
      </c>
      <c r="D256" s="6">
        <v>4</v>
      </c>
      <c r="E256" s="6" t="s">
        <v>18</v>
      </c>
      <c r="F256" s="6" t="s">
        <v>10</v>
      </c>
      <c r="G256" s="6" t="s">
        <v>10</v>
      </c>
      <c r="H256" s="6" t="s">
        <v>10</v>
      </c>
      <c r="I256" s="6" t="s">
        <v>9</v>
      </c>
      <c r="J256" s="6" t="s">
        <v>10</v>
      </c>
      <c r="K256" s="6" t="s">
        <v>11</v>
      </c>
      <c r="L256" s="6" t="s">
        <v>47</v>
      </c>
      <c r="M256" s="6" t="s">
        <v>47</v>
      </c>
    </row>
    <row r="257" spans="1:13" x14ac:dyDescent="0.2">
      <c r="A257" s="6">
        <v>2018</v>
      </c>
      <c r="B257" s="6">
        <v>2123796</v>
      </c>
      <c r="C257" s="6" t="s">
        <v>58</v>
      </c>
      <c r="D257" s="6">
        <v>5</v>
      </c>
      <c r="E257" s="6" t="s">
        <v>18</v>
      </c>
      <c r="F257" s="6" t="s">
        <v>10</v>
      </c>
      <c r="G257" s="6" t="s">
        <v>9</v>
      </c>
      <c r="H257" s="6" t="s">
        <v>8</v>
      </c>
      <c r="I257" s="6" t="s">
        <v>8</v>
      </c>
      <c r="J257" s="6" t="s">
        <v>7</v>
      </c>
      <c r="K257" s="6" t="s">
        <v>8</v>
      </c>
      <c r="L257" s="6" t="s">
        <v>47</v>
      </c>
      <c r="M257" s="6" t="s">
        <v>47</v>
      </c>
    </row>
    <row r="258" spans="1:13" x14ac:dyDescent="0.2">
      <c r="A258" s="6">
        <v>2018</v>
      </c>
      <c r="B258" s="6">
        <v>2290884</v>
      </c>
      <c r="C258" s="6" t="s">
        <v>58</v>
      </c>
      <c r="D258" s="6">
        <v>5</v>
      </c>
      <c r="E258" s="6" t="s">
        <v>18</v>
      </c>
      <c r="F258" s="6" t="s">
        <v>10</v>
      </c>
      <c r="G258" s="6" t="s">
        <v>10</v>
      </c>
      <c r="H258" s="6" t="s">
        <v>10</v>
      </c>
      <c r="I258" s="6" t="s">
        <v>10</v>
      </c>
      <c r="J258" s="6" t="s">
        <v>10</v>
      </c>
      <c r="K258" s="6" t="s">
        <v>11</v>
      </c>
      <c r="L258" s="6" t="s">
        <v>47</v>
      </c>
      <c r="M258" s="6" t="s">
        <v>46</v>
      </c>
    </row>
    <row r="259" spans="1:13" x14ac:dyDescent="0.2">
      <c r="A259" s="6">
        <v>2018</v>
      </c>
      <c r="B259" s="6">
        <v>2337495</v>
      </c>
      <c r="C259" s="6" t="s">
        <v>58</v>
      </c>
      <c r="D259" s="6">
        <v>5</v>
      </c>
      <c r="E259" s="6" t="s">
        <v>19</v>
      </c>
      <c r="F259" s="6" t="s">
        <v>10</v>
      </c>
      <c r="G259" s="6" t="s">
        <v>9</v>
      </c>
      <c r="H259" s="6" t="s">
        <v>9</v>
      </c>
      <c r="I259" s="6" t="s">
        <v>8</v>
      </c>
      <c r="J259" s="6" t="s">
        <v>9</v>
      </c>
      <c r="K259" s="6" t="s">
        <v>9</v>
      </c>
      <c r="L259" s="6" t="s">
        <v>47</v>
      </c>
      <c r="M259" s="6" t="s">
        <v>47</v>
      </c>
    </row>
    <row r="260" spans="1:13" x14ac:dyDescent="0.2">
      <c r="A260" s="6">
        <v>2018</v>
      </c>
      <c r="B260" s="6">
        <v>2388698</v>
      </c>
      <c r="C260" s="6" t="s">
        <v>58</v>
      </c>
      <c r="D260" s="6">
        <v>5</v>
      </c>
      <c r="E260" s="6" t="s">
        <v>19</v>
      </c>
      <c r="F260" s="6" t="s">
        <v>10</v>
      </c>
      <c r="G260" s="6" t="s">
        <v>10</v>
      </c>
      <c r="H260" s="6" t="s">
        <v>10</v>
      </c>
      <c r="I260" s="6" t="s">
        <v>10</v>
      </c>
      <c r="J260" s="6" t="s">
        <v>10</v>
      </c>
      <c r="K260" s="6" t="s">
        <v>10</v>
      </c>
      <c r="L260" s="6" t="s">
        <v>47</v>
      </c>
      <c r="M260" s="6" t="s">
        <v>46</v>
      </c>
    </row>
    <row r="261" spans="1:13" x14ac:dyDescent="0.2">
      <c r="A261" s="6">
        <v>2018</v>
      </c>
      <c r="B261" s="6">
        <v>2418399</v>
      </c>
      <c r="C261" s="6" t="s">
        <v>58</v>
      </c>
      <c r="D261" s="6">
        <v>5</v>
      </c>
      <c r="E261" s="6" t="s">
        <v>19</v>
      </c>
      <c r="F261" s="6" t="s">
        <v>10</v>
      </c>
      <c r="G261" s="6" t="s">
        <v>10</v>
      </c>
      <c r="H261" s="6" t="s">
        <v>10</v>
      </c>
      <c r="I261" s="6" t="s">
        <v>9</v>
      </c>
      <c r="J261" s="6" t="s">
        <v>9</v>
      </c>
      <c r="K261" s="6" t="s">
        <v>11</v>
      </c>
      <c r="L261" s="6" t="s">
        <v>47</v>
      </c>
      <c r="M261" s="6" t="s">
        <v>47</v>
      </c>
    </row>
    <row r="262" spans="1:13" x14ac:dyDescent="0.2">
      <c r="A262" s="6">
        <v>2018</v>
      </c>
      <c r="B262" s="6">
        <v>2660534</v>
      </c>
      <c r="C262" s="6" t="s">
        <v>58</v>
      </c>
      <c r="D262" s="6">
        <v>5</v>
      </c>
      <c r="E262" s="6" t="s">
        <v>19</v>
      </c>
      <c r="F262" s="6" t="s">
        <v>10</v>
      </c>
      <c r="G262" s="6" t="s">
        <v>9</v>
      </c>
      <c r="H262" s="6" t="s">
        <v>9</v>
      </c>
      <c r="I262" s="6" t="s">
        <v>9</v>
      </c>
      <c r="J262" s="6" t="s">
        <v>9</v>
      </c>
      <c r="K262" s="6" t="s">
        <v>9</v>
      </c>
      <c r="L262" s="6" t="s">
        <v>47</v>
      </c>
      <c r="M262" s="6" t="s">
        <v>47</v>
      </c>
    </row>
    <row r="263" spans="1:13" x14ac:dyDescent="0.2">
      <c r="A263" s="6">
        <v>2018</v>
      </c>
      <c r="B263" s="6">
        <v>2870937</v>
      </c>
      <c r="C263" s="6" t="s">
        <v>58</v>
      </c>
      <c r="D263" s="6">
        <v>5</v>
      </c>
      <c r="E263" s="6" t="s">
        <v>18</v>
      </c>
      <c r="F263" s="6" t="s">
        <v>10</v>
      </c>
      <c r="G263" s="6" t="s">
        <v>10</v>
      </c>
      <c r="H263" s="6" t="s">
        <v>10</v>
      </c>
      <c r="I263" s="6" t="s">
        <v>10</v>
      </c>
      <c r="J263" s="6" t="s">
        <v>10</v>
      </c>
      <c r="K263" s="6" t="s">
        <v>8</v>
      </c>
      <c r="L263" s="6" t="s">
        <v>47</v>
      </c>
      <c r="M263" s="6" t="s">
        <v>47</v>
      </c>
    </row>
    <row r="264" spans="1:13" x14ac:dyDescent="0.2">
      <c r="A264" s="6">
        <v>2018</v>
      </c>
      <c r="B264" s="6">
        <v>2906927</v>
      </c>
      <c r="C264" s="6" t="s">
        <v>58</v>
      </c>
      <c r="D264" s="6">
        <v>5</v>
      </c>
      <c r="E264" s="6" t="s">
        <v>19</v>
      </c>
      <c r="F264" s="6" t="s">
        <v>10</v>
      </c>
      <c r="G264" s="6" t="s">
        <v>9</v>
      </c>
      <c r="H264" s="6" t="s">
        <v>9</v>
      </c>
      <c r="I264" s="6" t="s">
        <v>9</v>
      </c>
      <c r="J264" s="6" t="s">
        <v>9</v>
      </c>
      <c r="K264" s="6" t="s">
        <v>9</v>
      </c>
      <c r="L264" s="6" t="s">
        <v>47</v>
      </c>
      <c r="M264" s="6" t="s">
        <v>48</v>
      </c>
    </row>
    <row r="265" spans="1:13" x14ac:dyDescent="0.2">
      <c r="A265" s="6">
        <v>2018</v>
      </c>
      <c r="B265" s="6">
        <v>2486857</v>
      </c>
      <c r="C265" s="6" t="s">
        <v>58</v>
      </c>
      <c r="D265" s="6">
        <v>6</v>
      </c>
      <c r="E265" s="6" t="s">
        <v>21</v>
      </c>
      <c r="F265" s="6" t="s">
        <v>10</v>
      </c>
      <c r="G265" s="6" t="s">
        <v>9</v>
      </c>
      <c r="H265" s="6" t="s">
        <v>9</v>
      </c>
      <c r="I265" s="6" t="s">
        <v>10</v>
      </c>
      <c r="J265" s="6" t="s">
        <v>9</v>
      </c>
      <c r="K265" s="6" t="s">
        <v>8</v>
      </c>
      <c r="L265" s="6" t="s">
        <v>47</v>
      </c>
      <c r="M265" s="6" t="s">
        <v>47</v>
      </c>
    </row>
    <row r="266" spans="1:13" x14ac:dyDescent="0.2">
      <c r="A266" s="6">
        <v>2018</v>
      </c>
      <c r="B266" s="6">
        <v>2575909</v>
      </c>
      <c r="C266" s="6" t="s">
        <v>58</v>
      </c>
      <c r="D266" s="6">
        <v>6</v>
      </c>
      <c r="E266" s="6" t="s">
        <v>21</v>
      </c>
      <c r="F266" s="6" t="s">
        <v>10</v>
      </c>
      <c r="G266" s="6" t="s">
        <v>10</v>
      </c>
      <c r="H266" s="6" t="s">
        <v>10</v>
      </c>
      <c r="I266" s="6" t="s">
        <v>9</v>
      </c>
      <c r="J266" s="6" t="s">
        <v>9</v>
      </c>
      <c r="K266" s="6" t="s">
        <v>10</v>
      </c>
      <c r="L266" s="6" t="s">
        <v>47</v>
      </c>
      <c r="M266" s="6" t="s">
        <v>47</v>
      </c>
    </row>
    <row r="267" spans="1:13" x14ac:dyDescent="0.2">
      <c r="A267" s="6">
        <v>2018</v>
      </c>
      <c r="B267" s="6">
        <v>2824633</v>
      </c>
      <c r="C267" s="6" t="s">
        <v>58</v>
      </c>
      <c r="D267" s="6">
        <v>6</v>
      </c>
      <c r="E267" s="6" t="s">
        <v>21</v>
      </c>
      <c r="F267" s="6" t="s">
        <v>10</v>
      </c>
      <c r="G267" s="6" t="s">
        <v>10</v>
      </c>
      <c r="H267" s="6" t="s">
        <v>10</v>
      </c>
      <c r="I267" s="6" t="s">
        <v>10</v>
      </c>
      <c r="J267" s="6" t="s">
        <v>9</v>
      </c>
      <c r="K267" s="6" t="s">
        <v>9</v>
      </c>
      <c r="L267" s="6" t="s">
        <v>47</v>
      </c>
      <c r="M267" s="6" t="s">
        <v>46</v>
      </c>
    </row>
    <row r="268" spans="1:13" x14ac:dyDescent="0.2">
      <c r="A268" s="6">
        <v>2018</v>
      </c>
      <c r="B268" s="6">
        <v>2888081</v>
      </c>
      <c r="C268" s="6" t="s">
        <v>58</v>
      </c>
      <c r="D268" s="6">
        <v>6</v>
      </c>
      <c r="E268" s="6" t="s">
        <v>21</v>
      </c>
      <c r="F268" s="6" t="s">
        <v>10</v>
      </c>
      <c r="G268" s="6" t="s">
        <v>10</v>
      </c>
      <c r="H268" s="6" t="s">
        <v>10</v>
      </c>
      <c r="I268" s="6" t="s">
        <v>10</v>
      </c>
      <c r="J268" s="6" t="s">
        <v>10</v>
      </c>
      <c r="K268" s="6" t="s">
        <v>10</v>
      </c>
      <c r="L268" s="6" t="s">
        <v>47</v>
      </c>
      <c r="M268" s="6" t="s">
        <v>47</v>
      </c>
    </row>
    <row r="269" spans="1:13" x14ac:dyDescent="0.2">
      <c r="A269" s="6">
        <v>2018</v>
      </c>
      <c r="B269" s="6">
        <v>2250950</v>
      </c>
      <c r="C269" s="6" t="s">
        <v>58</v>
      </c>
      <c r="D269" s="6">
        <v>7</v>
      </c>
      <c r="E269" s="6" t="s">
        <v>21</v>
      </c>
      <c r="F269" s="6" t="s">
        <v>10</v>
      </c>
      <c r="G269" s="6" t="s">
        <v>8</v>
      </c>
      <c r="H269" s="6" t="s">
        <v>8</v>
      </c>
      <c r="I269" s="6" t="s">
        <v>8</v>
      </c>
      <c r="J269" s="6" t="s">
        <v>8</v>
      </c>
      <c r="K269" s="6" t="s">
        <v>8</v>
      </c>
      <c r="L269" s="6" t="s">
        <v>47</v>
      </c>
      <c r="M269" s="6" t="s">
        <v>46</v>
      </c>
    </row>
    <row r="270" spans="1:13" x14ac:dyDescent="0.2">
      <c r="A270" s="6">
        <v>2018</v>
      </c>
      <c r="B270" s="6">
        <v>2285317</v>
      </c>
      <c r="C270" s="6" t="s">
        <v>58</v>
      </c>
      <c r="D270" s="6">
        <v>7</v>
      </c>
      <c r="E270" s="6" t="s">
        <v>21</v>
      </c>
      <c r="F270" s="6" t="s">
        <v>10</v>
      </c>
      <c r="G270" s="6" t="s">
        <v>8</v>
      </c>
      <c r="H270" s="6" t="s">
        <v>8</v>
      </c>
      <c r="I270" s="6" t="s">
        <v>10</v>
      </c>
      <c r="J270" s="6" t="s">
        <v>8</v>
      </c>
      <c r="K270" s="6" t="s">
        <v>9</v>
      </c>
      <c r="L270" s="6" t="s">
        <v>47</v>
      </c>
      <c r="M270" s="6" t="s">
        <v>47</v>
      </c>
    </row>
    <row r="271" spans="1:13" x14ac:dyDescent="0.2">
      <c r="A271" s="6">
        <v>2018</v>
      </c>
      <c r="B271" s="6">
        <v>2567039</v>
      </c>
      <c r="C271" s="6" t="s">
        <v>58</v>
      </c>
      <c r="D271" s="6">
        <v>7</v>
      </c>
      <c r="E271" s="6" t="s">
        <v>21</v>
      </c>
      <c r="F271" s="6" t="s">
        <v>10</v>
      </c>
      <c r="G271" s="6" t="s">
        <v>11</v>
      </c>
      <c r="H271" s="6" t="s">
        <v>10</v>
      </c>
      <c r="I271" s="6" t="s">
        <v>10</v>
      </c>
      <c r="J271" s="6" t="s">
        <v>10</v>
      </c>
      <c r="K271" s="6" t="s">
        <v>11</v>
      </c>
      <c r="L271" s="6" t="s">
        <v>47</v>
      </c>
      <c r="M271" s="6" t="s">
        <v>47</v>
      </c>
    </row>
    <row r="272" spans="1:13" x14ac:dyDescent="0.2">
      <c r="A272" s="6">
        <v>2018</v>
      </c>
      <c r="B272" s="6">
        <v>2798408</v>
      </c>
      <c r="C272" s="6" t="s">
        <v>58</v>
      </c>
      <c r="D272" s="6">
        <v>7</v>
      </c>
      <c r="E272" s="6" t="s">
        <v>21</v>
      </c>
      <c r="F272" s="6" t="s">
        <v>10</v>
      </c>
      <c r="G272" s="6" t="s">
        <v>10</v>
      </c>
      <c r="H272" s="6" t="s">
        <v>10</v>
      </c>
      <c r="I272" s="6" t="s">
        <v>10</v>
      </c>
      <c r="J272" s="6" t="s">
        <v>10</v>
      </c>
      <c r="K272" s="6" t="s">
        <v>10</v>
      </c>
      <c r="L272" s="6" t="s">
        <v>47</v>
      </c>
      <c r="M272" s="6" t="s">
        <v>47</v>
      </c>
    </row>
    <row r="273" spans="1:13" x14ac:dyDescent="0.2">
      <c r="A273" s="6">
        <v>2018</v>
      </c>
      <c r="B273" s="6">
        <v>2847261</v>
      </c>
      <c r="C273" s="6" t="s">
        <v>58</v>
      </c>
      <c r="D273" s="6">
        <v>8</v>
      </c>
      <c r="E273" s="6" t="s">
        <v>21</v>
      </c>
      <c r="F273" s="6" t="s">
        <v>10</v>
      </c>
      <c r="G273" s="6" t="s">
        <v>10</v>
      </c>
      <c r="H273" s="6" t="s">
        <v>10</v>
      </c>
      <c r="I273" s="6" t="s">
        <v>10</v>
      </c>
      <c r="J273" s="6" t="s">
        <v>10</v>
      </c>
      <c r="K273" s="6" t="s">
        <v>10</v>
      </c>
      <c r="L273" s="6" t="s">
        <v>47</v>
      </c>
      <c r="M273" s="6" t="s">
        <v>47</v>
      </c>
    </row>
    <row r="274" spans="1:13" x14ac:dyDescent="0.2">
      <c r="A274" s="6">
        <v>2019</v>
      </c>
      <c r="B274" s="6">
        <v>2824943</v>
      </c>
      <c r="C274" s="6" t="s">
        <v>58</v>
      </c>
      <c r="D274" s="6">
        <v>0</v>
      </c>
      <c r="E274" s="6" t="s">
        <v>19</v>
      </c>
      <c r="F274" s="6" t="s">
        <v>10</v>
      </c>
      <c r="G274" s="6" t="s">
        <v>11</v>
      </c>
      <c r="H274" s="6" t="s">
        <v>11</v>
      </c>
      <c r="I274" s="6" t="s">
        <v>9</v>
      </c>
      <c r="J274" s="6" t="s">
        <v>11</v>
      </c>
      <c r="K274" s="6" t="s">
        <v>10</v>
      </c>
      <c r="L274" s="6" t="s">
        <v>47</v>
      </c>
      <c r="M274" s="6" t="s">
        <v>45</v>
      </c>
    </row>
    <row r="275" spans="1:13" x14ac:dyDescent="0.2">
      <c r="A275" s="6">
        <v>2019</v>
      </c>
      <c r="B275" s="6">
        <v>2924168</v>
      </c>
      <c r="C275" s="6" t="s">
        <v>58</v>
      </c>
      <c r="D275" s="6">
        <v>0</v>
      </c>
      <c r="E275" s="6" t="s">
        <v>20</v>
      </c>
      <c r="F275" s="6" t="s">
        <v>10</v>
      </c>
      <c r="G275" s="6" t="s">
        <v>11</v>
      </c>
      <c r="H275" s="6" t="s">
        <v>11</v>
      </c>
      <c r="I275" s="6" t="s">
        <v>10</v>
      </c>
      <c r="J275" s="6" t="s">
        <v>10</v>
      </c>
      <c r="K275" s="6" t="s">
        <v>8</v>
      </c>
      <c r="L275" s="6" t="s">
        <v>47</v>
      </c>
      <c r="M275" s="6" t="s">
        <v>46</v>
      </c>
    </row>
    <row r="276" spans="1:13" x14ac:dyDescent="0.2">
      <c r="A276" s="6">
        <v>2019</v>
      </c>
      <c r="B276" s="6">
        <v>2366157</v>
      </c>
      <c r="C276" s="6" t="s">
        <v>58</v>
      </c>
      <c r="D276" s="6">
        <v>1</v>
      </c>
      <c r="E276" s="6" t="s">
        <v>19</v>
      </c>
      <c r="F276" s="6" t="s">
        <v>10</v>
      </c>
      <c r="G276" s="6" t="s">
        <v>11</v>
      </c>
      <c r="H276" s="6" t="s">
        <v>11</v>
      </c>
      <c r="I276" s="6" t="s">
        <v>10</v>
      </c>
      <c r="J276" s="6" t="s">
        <v>11</v>
      </c>
      <c r="K276" s="6" t="s">
        <v>11</v>
      </c>
      <c r="L276" s="6" t="s">
        <v>47</v>
      </c>
      <c r="M276" s="6" t="s">
        <v>45</v>
      </c>
    </row>
    <row r="277" spans="1:13" x14ac:dyDescent="0.2">
      <c r="A277" s="6">
        <v>2019</v>
      </c>
      <c r="B277" s="6">
        <v>2591348</v>
      </c>
      <c r="C277" s="6" t="s">
        <v>58</v>
      </c>
      <c r="D277" s="6">
        <v>1</v>
      </c>
      <c r="E277" s="6" t="s">
        <v>19</v>
      </c>
      <c r="F277" s="6" t="s">
        <v>10</v>
      </c>
      <c r="G277" s="6" t="s">
        <v>10</v>
      </c>
      <c r="H277" s="6" t="s">
        <v>10</v>
      </c>
      <c r="I277" s="6" t="s">
        <v>9</v>
      </c>
      <c r="J277" s="6" t="s">
        <v>10</v>
      </c>
      <c r="K277" s="6" t="s">
        <v>9</v>
      </c>
      <c r="L277" s="6" t="s">
        <v>47</v>
      </c>
      <c r="M277" s="6" t="s">
        <v>46</v>
      </c>
    </row>
    <row r="278" spans="1:13" x14ac:dyDescent="0.2">
      <c r="A278" s="6">
        <v>2019</v>
      </c>
      <c r="B278" s="6">
        <v>2313487</v>
      </c>
      <c r="C278" s="6" t="s">
        <v>58</v>
      </c>
      <c r="D278" s="6">
        <v>2</v>
      </c>
      <c r="E278" s="6" t="s">
        <v>19</v>
      </c>
      <c r="F278" s="6" t="s">
        <v>10</v>
      </c>
      <c r="G278" s="6" t="s">
        <v>10</v>
      </c>
      <c r="H278" s="6" t="s">
        <v>9</v>
      </c>
      <c r="I278" s="6" t="s">
        <v>9</v>
      </c>
      <c r="J278" s="6" t="s">
        <v>8</v>
      </c>
      <c r="K278" s="6" t="s">
        <v>9</v>
      </c>
      <c r="L278" s="6" t="s">
        <v>47</v>
      </c>
      <c r="M278" s="6" t="s">
        <v>47</v>
      </c>
    </row>
    <row r="279" spans="1:13" x14ac:dyDescent="0.2">
      <c r="A279" s="6">
        <v>2019</v>
      </c>
      <c r="B279" s="6">
        <v>2637010</v>
      </c>
      <c r="C279" s="6" t="s">
        <v>58</v>
      </c>
      <c r="D279" s="6">
        <v>2</v>
      </c>
      <c r="E279" s="6" t="s">
        <v>18</v>
      </c>
      <c r="F279" s="6" t="s">
        <v>10</v>
      </c>
      <c r="G279" s="6" t="s">
        <v>8</v>
      </c>
      <c r="H279" s="6" t="s">
        <v>8</v>
      </c>
      <c r="I279" s="6" t="s">
        <v>8</v>
      </c>
      <c r="J279" s="6" t="s">
        <v>8</v>
      </c>
      <c r="K279" s="6" t="s">
        <v>9</v>
      </c>
      <c r="L279" s="6" t="s">
        <v>47</v>
      </c>
      <c r="M279" s="6" t="s">
        <v>47</v>
      </c>
    </row>
    <row r="280" spans="1:13" x14ac:dyDescent="0.2">
      <c r="A280" s="6">
        <v>2019</v>
      </c>
      <c r="B280" s="6">
        <v>2685448</v>
      </c>
      <c r="C280" s="6" t="s">
        <v>58</v>
      </c>
      <c r="D280" s="6">
        <v>2</v>
      </c>
      <c r="E280" s="6" t="s">
        <v>19</v>
      </c>
      <c r="F280" s="6" t="s">
        <v>10</v>
      </c>
      <c r="G280" s="6" t="s">
        <v>10</v>
      </c>
      <c r="H280" s="6" t="s">
        <v>10</v>
      </c>
      <c r="I280" s="6" t="s">
        <v>10</v>
      </c>
      <c r="J280" s="6" t="s">
        <v>10</v>
      </c>
      <c r="K280" s="6" t="s">
        <v>10</v>
      </c>
      <c r="L280" s="6" t="s">
        <v>47</v>
      </c>
      <c r="M280" s="6" t="s">
        <v>47</v>
      </c>
    </row>
    <row r="281" spans="1:13" x14ac:dyDescent="0.2">
      <c r="A281" s="6">
        <v>2019</v>
      </c>
      <c r="B281" s="6">
        <v>2733343</v>
      </c>
      <c r="C281" s="6" t="s">
        <v>58</v>
      </c>
      <c r="D281" s="6">
        <v>3</v>
      </c>
      <c r="E281" s="6" t="s">
        <v>20</v>
      </c>
      <c r="F281" s="6" t="s">
        <v>10</v>
      </c>
      <c r="G281" s="6" t="s">
        <v>10</v>
      </c>
      <c r="H281" s="6" t="s">
        <v>10</v>
      </c>
      <c r="I281" s="6" t="s">
        <v>10</v>
      </c>
      <c r="J281" s="6" t="s">
        <v>10</v>
      </c>
      <c r="K281" s="6" t="s">
        <v>10</v>
      </c>
      <c r="L281" s="6" t="s">
        <v>47</v>
      </c>
      <c r="M281" s="6" t="s">
        <v>46</v>
      </c>
    </row>
    <row r="282" spans="1:13" x14ac:dyDescent="0.2">
      <c r="A282" s="6">
        <v>2019</v>
      </c>
      <c r="B282" s="6">
        <v>2704055</v>
      </c>
      <c r="C282" s="6" t="s">
        <v>58</v>
      </c>
      <c r="D282" s="6">
        <v>4</v>
      </c>
      <c r="E282" s="6" t="s">
        <v>18</v>
      </c>
      <c r="F282" s="6" t="s">
        <v>10</v>
      </c>
      <c r="G282" s="6" t="s">
        <v>11</v>
      </c>
      <c r="H282" s="6" t="s">
        <v>11</v>
      </c>
      <c r="I282" s="6" t="s">
        <v>10</v>
      </c>
      <c r="J282" s="6" t="s">
        <v>11</v>
      </c>
      <c r="K282" s="6" t="s">
        <v>10</v>
      </c>
      <c r="L282" s="6" t="s">
        <v>47</v>
      </c>
      <c r="M282" s="6" t="s">
        <v>47</v>
      </c>
    </row>
    <row r="283" spans="1:13" x14ac:dyDescent="0.2">
      <c r="A283" s="6">
        <v>2019</v>
      </c>
      <c r="B283" s="6">
        <v>2880193</v>
      </c>
      <c r="C283" s="6" t="s">
        <v>58</v>
      </c>
      <c r="D283" s="6">
        <v>4</v>
      </c>
      <c r="E283" s="6" t="s">
        <v>19</v>
      </c>
      <c r="F283" s="6" t="s">
        <v>10</v>
      </c>
      <c r="G283" s="6" t="s">
        <v>10</v>
      </c>
      <c r="H283" s="6" t="s">
        <v>10</v>
      </c>
      <c r="I283" s="6" t="s">
        <v>10</v>
      </c>
      <c r="J283" s="6" t="s">
        <v>10</v>
      </c>
      <c r="K283" s="6" t="s">
        <v>10</v>
      </c>
      <c r="L283" s="6" t="s">
        <v>47</v>
      </c>
      <c r="M283" s="6" t="s">
        <v>48</v>
      </c>
    </row>
    <row r="284" spans="1:13" x14ac:dyDescent="0.2">
      <c r="A284" s="6">
        <v>2019</v>
      </c>
      <c r="B284" s="6">
        <v>2894680</v>
      </c>
      <c r="C284" s="6" t="s">
        <v>58</v>
      </c>
      <c r="D284" s="6">
        <v>4</v>
      </c>
      <c r="E284" s="6" t="s">
        <v>19</v>
      </c>
      <c r="F284" s="6" t="s">
        <v>10</v>
      </c>
      <c r="G284" s="6" t="s">
        <v>9</v>
      </c>
      <c r="H284" s="6" t="s">
        <v>10</v>
      </c>
      <c r="I284" s="6" t="s">
        <v>10</v>
      </c>
      <c r="J284" s="6" t="s">
        <v>10</v>
      </c>
      <c r="K284" s="6" t="s">
        <v>9</v>
      </c>
      <c r="L284" s="6" t="s">
        <v>47</v>
      </c>
      <c r="M284" s="6" t="s">
        <v>47</v>
      </c>
    </row>
    <row r="285" spans="1:13" x14ac:dyDescent="0.2">
      <c r="A285" s="6">
        <v>2019</v>
      </c>
      <c r="B285" s="6">
        <v>2123864</v>
      </c>
      <c r="C285" s="6" t="s">
        <v>58</v>
      </c>
      <c r="D285" s="6">
        <v>5</v>
      </c>
      <c r="E285" s="6" t="s">
        <v>19</v>
      </c>
      <c r="F285" s="6" t="s">
        <v>10</v>
      </c>
      <c r="G285" s="6" t="s">
        <v>10</v>
      </c>
      <c r="H285" s="6" t="s">
        <v>10</v>
      </c>
      <c r="I285" s="6" t="s">
        <v>10</v>
      </c>
      <c r="J285" s="6" t="s">
        <v>10</v>
      </c>
      <c r="K285" s="6" t="s">
        <v>10</v>
      </c>
      <c r="L285" s="6" t="s">
        <v>47</v>
      </c>
      <c r="M285" s="6" t="s">
        <v>46</v>
      </c>
    </row>
    <row r="286" spans="1:13" x14ac:dyDescent="0.2">
      <c r="A286" s="6">
        <v>2019</v>
      </c>
      <c r="B286" s="6">
        <v>2030040</v>
      </c>
      <c r="C286" s="6" t="s">
        <v>58</v>
      </c>
      <c r="D286" s="6">
        <v>6</v>
      </c>
      <c r="E286" s="6" t="s">
        <v>21</v>
      </c>
      <c r="F286" s="6" t="s">
        <v>10</v>
      </c>
      <c r="G286" s="6" t="s">
        <v>8</v>
      </c>
      <c r="H286" s="6" t="s">
        <v>8</v>
      </c>
      <c r="I286" s="6" t="s">
        <v>9</v>
      </c>
      <c r="J286" s="6" t="s">
        <v>8</v>
      </c>
      <c r="K286" s="6" t="s">
        <v>9</v>
      </c>
      <c r="L286" s="6" t="s">
        <v>47</v>
      </c>
      <c r="M286" s="6" t="s">
        <v>47</v>
      </c>
    </row>
    <row r="287" spans="1:13" x14ac:dyDescent="0.2">
      <c r="A287" s="6">
        <v>2019</v>
      </c>
      <c r="B287" s="6">
        <v>2280233</v>
      </c>
      <c r="C287" s="6" t="s">
        <v>58</v>
      </c>
      <c r="D287" s="6">
        <v>6</v>
      </c>
      <c r="E287" s="6" t="s">
        <v>21</v>
      </c>
      <c r="F287" s="6" t="s">
        <v>10</v>
      </c>
      <c r="G287" s="6" t="s">
        <v>10</v>
      </c>
      <c r="H287" s="6" t="s">
        <v>10</v>
      </c>
      <c r="I287" s="6" t="s">
        <v>9</v>
      </c>
      <c r="J287" s="6" t="s">
        <v>10</v>
      </c>
      <c r="K287" s="6" t="s">
        <v>10</v>
      </c>
      <c r="L287" s="6" t="s">
        <v>47</v>
      </c>
      <c r="M287" s="6" t="s">
        <v>47</v>
      </c>
    </row>
    <row r="288" spans="1:13" x14ac:dyDescent="0.2">
      <c r="A288" s="6">
        <v>2019</v>
      </c>
      <c r="B288" s="6">
        <v>2502809</v>
      </c>
      <c r="C288" s="6" t="s">
        <v>58</v>
      </c>
      <c r="D288" s="6">
        <v>6</v>
      </c>
      <c r="E288" s="6" t="s">
        <v>21</v>
      </c>
      <c r="F288" s="6" t="s">
        <v>10</v>
      </c>
      <c r="G288" s="6" t="s">
        <v>10</v>
      </c>
      <c r="H288" s="6" t="s">
        <v>10</v>
      </c>
      <c r="I288" s="6" t="s">
        <v>10</v>
      </c>
      <c r="J288" s="6" t="s">
        <v>10</v>
      </c>
      <c r="K288" s="6" t="s">
        <v>9</v>
      </c>
      <c r="L288" s="6" t="s">
        <v>47</v>
      </c>
      <c r="M288" s="6" t="s">
        <v>45</v>
      </c>
    </row>
    <row r="289" spans="1:13" x14ac:dyDescent="0.2">
      <c r="A289" s="6">
        <v>2019</v>
      </c>
      <c r="B289" s="6">
        <v>2708429</v>
      </c>
      <c r="C289" s="6" t="s">
        <v>58</v>
      </c>
      <c r="D289" s="6">
        <v>6</v>
      </c>
      <c r="E289" s="6" t="s">
        <v>21</v>
      </c>
      <c r="F289" s="6" t="s">
        <v>10</v>
      </c>
      <c r="G289" s="6" t="s">
        <v>8</v>
      </c>
      <c r="H289" s="6" t="s">
        <v>10</v>
      </c>
      <c r="I289" s="6" t="s">
        <v>8</v>
      </c>
      <c r="J289" s="6" t="s">
        <v>8</v>
      </c>
      <c r="K289" s="6" t="s">
        <v>7</v>
      </c>
      <c r="L289" s="6" t="s">
        <v>47</v>
      </c>
      <c r="M289" s="6" t="s">
        <v>47</v>
      </c>
    </row>
    <row r="290" spans="1:13" x14ac:dyDescent="0.2">
      <c r="A290" s="6">
        <v>2019</v>
      </c>
      <c r="B290" s="6">
        <v>2743870</v>
      </c>
      <c r="C290" s="6" t="s">
        <v>58</v>
      </c>
      <c r="D290" s="6">
        <v>6</v>
      </c>
      <c r="E290" s="6" t="s">
        <v>21</v>
      </c>
      <c r="F290" s="6" t="s">
        <v>10</v>
      </c>
      <c r="G290" s="6" t="s">
        <v>10</v>
      </c>
      <c r="H290" s="6" t="s">
        <v>10</v>
      </c>
      <c r="I290" s="6" t="s">
        <v>10</v>
      </c>
      <c r="J290" s="6" t="s">
        <v>10</v>
      </c>
      <c r="K290" s="6" t="s">
        <v>10</v>
      </c>
      <c r="L290" s="6" t="s">
        <v>47</v>
      </c>
      <c r="M290" s="6" t="s">
        <v>46</v>
      </c>
    </row>
    <row r="291" spans="1:13" x14ac:dyDescent="0.2">
      <c r="A291" s="6">
        <v>2019</v>
      </c>
      <c r="B291" s="6">
        <v>2928459</v>
      </c>
      <c r="C291" s="6" t="s">
        <v>58</v>
      </c>
      <c r="D291" s="6">
        <v>6</v>
      </c>
      <c r="E291" s="6" t="s">
        <v>21</v>
      </c>
      <c r="F291" s="6" t="s">
        <v>10</v>
      </c>
      <c r="G291" s="6" t="s">
        <v>10</v>
      </c>
      <c r="H291" s="6" t="s">
        <v>8</v>
      </c>
      <c r="I291" s="6" t="s">
        <v>8</v>
      </c>
      <c r="J291" s="6" t="s">
        <v>8</v>
      </c>
      <c r="K291" s="6" t="s">
        <v>8</v>
      </c>
      <c r="L291" s="6" t="s">
        <v>47</v>
      </c>
      <c r="M291" s="6" t="s">
        <v>47</v>
      </c>
    </row>
    <row r="292" spans="1:13" x14ac:dyDescent="0.2">
      <c r="A292" s="6">
        <v>2019</v>
      </c>
      <c r="B292" s="6">
        <v>2208304</v>
      </c>
      <c r="C292" s="6" t="s">
        <v>58</v>
      </c>
      <c r="D292" s="6">
        <v>7</v>
      </c>
      <c r="E292" s="6" t="s">
        <v>21</v>
      </c>
      <c r="F292" s="6" t="s">
        <v>10</v>
      </c>
      <c r="G292" s="6" t="s">
        <v>9</v>
      </c>
      <c r="H292" s="6" t="s">
        <v>10</v>
      </c>
      <c r="I292" s="6" t="s">
        <v>10</v>
      </c>
      <c r="J292" s="6" t="s">
        <v>8</v>
      </c>
      <c r="K292" s="6" t="s">
        <v>8</v>
      </c>
      <c r="L292" s="6" t="s">
        <v>47</v>
      </c>
      <c r="M292" s="6" t="s">
        <v>46</v>
      </c>
    </row>
    <row r="293" spans="1:13" x14ac:dyDescent="0.2">
      <c r="A293" s="6">
        <v>2019</v>
      </c>
      <c r="B293" s="6">
        <v>2597517</v>
      </c>
      <c r="C293" s="6" t="s">
        <v>58</v>
      </c>
      <c r="D293" s="6">
        <v>7</v>
      </c>
      <c r="E293" s="6" t="s">
        <v>21</v>
      </c>
      <c r="F293" s="6" t="s">
        <v>10</v>
      </c>
      <c r="G293" s="6" t="s">
        <v>10</v>
      </c>
      <c r="H293" s="6" t="s">
        <v>9</v>
      </c>
      <c r="I293" s="6" t="s">
        <v>9</v>
      </c>
      <c r="J293" s="6" t="s">
        <v>9</v>
      </c>
      <c r="K293" s="6" t="s">
        <v>9</v>
      </c>
      <c r="L293" s="6" t="s">
        <v>47</v>
      </c>
      <c r="M293" s="6" t="s">
        <v>46</v>
      </c>
    </row>
    <row r="294" spans="1:13" x14ac:dyDescent="0.2">
      <c r="A294" s="6">
        <v>2019</v>
      </c>
      <c r="B294" s="6">
        <v>2802942</v>
      </c>
      <c r="C294" s="6" t="s">
        <v>58</v>
      </c>
      <c r="D294" s="6">
        <v>7</v>
      </c>
      <c r="E294" s="6" t="s">
        <v>21</v>
      </c>
      <c r="F294" s="6" t="s">
        <v>10</v>
      </c>
      <c r="G294" s="6" t="s">
        <v>11</v>
      </c>
      <c r="H294" s="6" t="s">
        <v>11</v>
      </c>
      <c r="I294" s="6" t="s">
        <v>10</v>
      </c>
      <c r="J294" s="6" t="s">
        <v>9</v>
      </c>
      <c r="K294" s="6" t="s">
        <v>9</v>
      </c>
      <c r="L294" s="6" t="s">
        <v>47</v>
      </c>
      <c r="M294" s="6" t="s">
        <v>46</v>
      </c>
    </row>
    <row r="295" spans="1:13" x14ac:dyDescent="0.2">
      <c r="A295" s="6">
        <v>2019</v>
      </c>
      <c r="B295" s="6">
        <v>2819896</v>
      </c>
      <c r="C295" s="6" t="s">
        <v>58</v>
      </c>
      <c r="D295" s="6">
        <v>7</v>
      </c>
      <c r="E295" s="6" t="s">
        <v>21</v>
      </c>
      <c r="F295" s="6" t="s">
        <v>10</v>
      </c>
      <c r="G295" s="6" t="s">
        <v>9</v>
      </c>
      <c r="H295" s="6" t="s">
        <v>9</v>
      </c>
      <c r="I295" s="6" t="s">
        <v>9</v>
      </c>
      <c r="J295" s="6" t="s">
        <v>8</v>
      </c>
      <c r="K295" s="6" t="s">
        <v>8</v>
      </c>
      <c r="L295" s="6" t="s">
        <v>47</v>
      </c>
      <c r="M295" s="6" t="s">
        <v>47</v>
      </c>
    </row>
    <row r="296" spans="1:13" x14ac:dyDescent="0.2">
      <c r="A296" s="6">
        <v>2019</v>
      </c>
      <c r="B296" s="6">
        <v>2262526</v>
      </c>
      <c r="C296" s="6" t="s">
        <v>58</v>
      </c>
      <c r="D296" s="6">
        <v>8</v>
      </c>
      <c r="E296" s="6" t="s">
        <v>21</v>
      </c>
      <c r="F296" s="6" t="s">
        <v>10</v>
      </c>
      <c r="G296" s="6" t="s">
        <v>8</v>
      </c>
      <c r="H296" s="6" t="s">
        <v>9</v>
      </c>
      <c r="I296" s="6" t="s">
        <v>9</v>
      </c>
      <c r="J296" s="6" t="s">
        <v>9</v>
      </c>
      <c r="K296" s="6" t="s">
        <v>10</v>
      </c>
      <c r="L296" s="6" t="s">
        <v>47</v>
      </c>
      <c r="M296" s="6" t="s">
        <v>46</v>
      </c>
    </row>
    <row r="297" spans="1:13" x14ac:dyDescent="0.2">
      <c r="A297" s="6">
        <v>2019</v>
      </c>
      <c r="B297" s="6">
        <v>2286708</v>
      </c>
      <c r="C297" s="6" t="s">
        <v>58</v>
      </c>
      <c r="D297" s="6">
        <v>8</v>
      </c>
      <c r="E297" s="6" t="s">
        <v>21</v>
      </c>
      <c r="F297" s="6" t="s">
        <v>10</v>
      </c>
      <c r="G297" s="6" t="s">
        <v>7</v>
      </c>
      <c r="H297" s="6" t="s">
        <v>7</v>
      </c>
      <c r="I297" s="6" t="s">
        <v>7</v>
      </c>
      <c r="J297" s="6" t="s">
        <v>9</v>
      </c>
      <c r="K297" s="6" t="s">
        <v>8</v>
      </c>
      <c r="L297" s="6" t="s">
        <v>47</v>
      </c>
      <c r="M297" s="6" t="s">
        <v>46</v>
      </c>
    </row>
    <row r="298" spans="1:13" x14ac:dyDescent="0.2">
      <c r="A298" s="6">
        <v>2019</v>
      </c>
      <c r="B298" s="6">
        <v>2823248</v>
      </c>
      <c r="C298" s="6" t="s">
        <v>58</v>
      </c>
      <c r="D298" s="6">
        <v>8</v>
      </c>
      <c r="E298" s="6" t="s">
        <v>21</v>
      </c>
      <c r="F298" s="6" t="s">
        <v>10</v>
      </c>
      <c r="G298" s="6" t="s">
        <v>7</v>
      </c>
      <c r="H298" s="6" t="s">
        <v>7</v>
      </c>
      <c r="I298" s="6" t="s">
        <v>7</v>
      </c>
      <c r="J298" s="6" t="s">
        <v>7</v>
      </c>
      <c r="K298" s="6" t="s">
        <v>7</v>
      </c>
      <c r="L298" s="6" t="s">
        <v>47</v>
      </c>
      <c r="M298" s="6" t="s">
        <v>47</v>
      </c>
    </row>
    <row r="299" spans="1:13" x14ac:dyDescent="0.2">
      <c r="A299" s="6">
        <v>2018</v>
      </c>
      <c r="B299" s="6">
        <v>2601168</v>
      </c>
      <c r="C299" s="6" t="s">
        <v>58</v>
      </c>
      <c r="D299" s="6">
        <v>3</v>
      </c>
      <c r="E299" s="6" t="s">
        <v>19</v>
      </c>
      <c r="F299" s="6" t="s">
        <v>8</v>
      </c>
      <c r="G299" s="6" t="s">
        <v>8</v>
      </c>
      <c r="H299" s="6" t="s">
        <v>8</v>
      </c>
      <c r="I299" s="6" t="s">
        <v>8</v>
      </c>
      <c r="J299" s="6" t="s">
        <v>8</v>
      </c>
      <c r="K299" s="6" t="s">
        <v>8</v>
      </c>
      <c r="L299" s="6" t="s">
        <v>47</v>
      </c>
      <c r="M299" s="6" t="s">
        <v>47</v>
      </c>
    </row>
    <row r="300" spans="1:13" x14ac:dyDescent="0.2">
      <c r="A300" s="6">
        <v>2018</v>
      </c>
      <c r="B300" s="6">
        <v>2993485</v>
      </c>
      <c r="C300" s="6" t="s">
        <v>58</v>
      </c>
      <c r="D300" s="6">
        <v>3</v>
      </c>
      <c r="E300" s="6" t="s">
        <v>19</v>
      </c>
      <c r="F300" s="6" t="s">
        <v>8</v>
      </c>
      <c r="G300" s="6" t="s">
        <v>7</v>
      </c>
      <c r="H300" s="6" t="s">
        <v>8</v>
      </c>
      <c r="I300" s="6" t="s">
        <v>8</v>
      </c>
      <c r="J300" s="6" t="s">
        <v>7</v>
      </c>
      <c r="K300" s="6" t="s">
        <v>8</v>
      </c>
      <c r="L300" s="6" t="s">
        <v>47</v>
      </c>
      <c r="M300" s="6" t="s">
        <v>47</v>
      </c>
    </row>
    <row r="301" spans="1:13" x14ac:dyDescent="0.2">
      <c r="A301" s="6">
        <v>2018</v>
      </c>
      <c r="B301" s="6">
        <v>2314591</v>
      </c>
      <c r="C301" s="6" t="s">
        <v>58</v>
      </c>
      <c r="D301" s="6">
        <v>4</v>
      </c>
      <c r="E301" s="6" t="s">
        <v>20</v>
      </c>
      <c r="F301" s="6" t="s">
        <v>8</v>
      </c>
      <c r="G301" s="6" t="s">
        <v>10</v>
      </c>
      <c r="H301" s="6" t="s">
        <v>10</v>
      </c>
      <c r="I301" s="6" t="s">
        <v>10</v>
      </c>
      <c r="J301" s="6" t="s">
        <v>8</v>
      </c>
      <c r="K301" s="6" t="s">
        <v>7</v>
      </c>
      <c r="L301" s="6" t="s">
        <v>47</v>
      </c>
      <c r="M301" s="6" t="s">
        <v>46</v>
      </c>
    </row>
    <row r="302" spans="1:13" x14ac:dyDescent="0.2">
      <c r="A302" s="6">
        <v>2018</v>
      </c>
      <c r="B302" s="6">
        <v>2491957</v>
      </c>
      <c r="C302" s="6" t="s">
        <v>58</v>
      </c>
      <c r="D302" s="6">
        <v>4</v>
      </c>
      <c r="E302" s="6" t="s">
        <v>19</v>
      </c>
      <c r="F302" s="6" t="s">
        <v>8</v>
      </c>
      <c r="G302" s="6" t="s">
        <v>10</v>
      </c>
      <c r="H302" s="6" t="s">
        <v>9</v>
      </c>
      <c r="I302" s="6" t="s">
        <v>9</v>
      </c>
      <c r="J302" s="6" t="s">
        <v>10</v>
      </c>
      <c r="K302" s="6" t="s">
        <v>9</v>
      </c>
      <c r="L302" s="6" t="s">
        <v>47</v>
      </c>
      <c r="M302" s="6" t="s">
        <v>47</v>
      </c>
    </row>
    <row r="303" spans="1:13" x14ac:dyDescent="0.2">
      <c r="A303" s="6">
        <v>2018</v>
      </c>
      <c r="B303" s="6">
        <v>2742715</v>
      </c>
      <c r="C303" s="6" t="s">
        <v>58</v>
      </c>
      <c r="D303" s="6">
        <v>4</v>
      </c>
      <c r="E303" s="6" t="s">
        <v>19</v>
      </c>
      <c r="F303" s="6" t="s">
        <v>8</v>
      </c>
      <c r="G303" s="6" t="s">
        <v>9</v>
      </c>
      <c r="H303" s="6" t="s">
        <v>8</v>
      </c>
      <c r="I303" s="6" t="s">
        <v>8</v>
      </c>
      <c r="J303" s="6" t="s">
        <v>9</v>
      </c>
      <c r="K303" s="6" t="s">
        <v>8</v>
      </c>
      <c r="L303" s="6" t="s">
        <v>47</v>
      </c>
      <c r="M303" s="6" t="s">
        <v>47</v>
      </c>
    </row>
    <row r="304" spans="1:13" x14ac:dyDescent="0.2">
      <c r="A304" s="6">
        <v>2018</v>
      </c>
      <c r="B304" s="6">
        <v>2041252</v>
      </c>
      <c r="C304" s="6" t="s">
        <v>58</v>
      </c>
      <c r="D304" s="6">
        <v>5</v>
      </c>
      <c r="E304" s="6" t="s">
        <v>18</v>
      </c>
      <c r="F304" s="6" t="s">
        <v>8</v>
      </c>
      <c r="G304" s="6" t="s">
        <v>11</v>
      </c>
      <c r="H304" s="6" t="s">
        <v>11</v>
      </c>
      <c r="I304" s="6" t="s">
        <v>10</v>
      </c>
      <c r="J304" s="6" t="s">
        <v>11</v>
      </c>
      <c r="K304" s="6" t="s">
        <v>9</v>
      </c>
      <c r="L304" s="6" t="s">
        <v>47</v>
      </c>
      <c r="M304" s="6" t="s">
        <v>46</v>
      </c>
    </row>
    <row r="305" spans="1:13" x14ac:dyDescent="0.2">
      <c r="A305" s="6">
        <v>2018</v>
      </c>
      <c r="B305" s="6">
        <v>2403502</v>
      </c>
      <c r="C305" s="6" t="s">
        <v>58</v>
      </c>
      <c r="D305" s="6">
        <v>6</v>
      </c>
      <c r="E305" s="6" t="s">
        <v>21</v>
      </c>
      <c r="F305" s="6" t="s">
        <v>8</v>
      </c>
      <c r="G305" s="6" t="s">
        <v>8</v>
      </c>
      <c r="H305" s="6" t="s">
        <v>9</v>
      </c>
      <c r="I305" s="6" t="s">
        <v>8</v>
      </c>
      <c r="J305" s="6" t="s">
        <v>7</v>
      </c>
      <c r="K305" s="6" t="s">
        <v>7</v>
      </c>
      <c r="L305" s="6" t="s">
        <v>47</v>
      </c>
      <c r="M305" s="6" t="s">
        <v>47</v>
      </c>
    </row>
    <row r="306" spans="1:13" x14ac:dyDescent="0.2">
      <c r="A306" s="6">
        <v>2018</v>
      </c>
      <c r="B306" s="6">
        <v>2299602</v>
      </c>
      <c r="C306" s="6" t="s">
        <v>58</v>
      </c>
      <c r="D306" s="6">
        <v>7</v>
      </c>
      <c r="E306" s="6" t="s">
        <v>21</v>
      </c>
      <c r="F306" s="6" t="s">
        <v>8</v>
      </c>
      <c r="G306" s="6" t="s">
        <v>9</v>
      </c>
      <c r="H306" s="6" t="s">
        <v>9</v>
      </c>
      <c r="I306" s="6" t="s">
        <v>9</v>
      </c>
      <c r="J306" s="6" t="s">
        <v>10</v>
      </c>
      <c r="K306" s="6" t="s">
        <v>9</v>
      </c>
      <c r="L306" s="6" t="s">
        <v>47</v>
      </c>
      <c r="M306" s="6" t="s">
        <v>47</v>
      </c>
    </row>
    <row r="307" spans="1:13" x14ac:dyDescent="0.2">
      <c r="A307" s="6">
        <v>2018</v>
      </c>
      <c r="B307" s="6">
        <v>2483472</v>
      </c>
      <c r="C307" s="6" t="s">
        <v>58</v>
      </c>
      <c r="D307" s="6">
        <v>7</v>
      </c>
      <c r="E307" s="6" t="s">
        <v>21</v>
      </c>
      <c r="F307" s="6" t="s">
        <v>8</v>
      </c>
      <c r="G307" s="6" t="s">
        <v>10</v>
      </c>
      <c r="H307" s="6" t="s">
        <v>10</v>
      </c>
      <c r="I307" s="6" t="s">
        <v>9</v>
      </c>
      <c r="J307" s="6" t="s">
        <v>8</v>
      </c>
      <c r="K307" s="6" t="s">
        <v>9</v>
      </c>
      <c r="L307" s="6" t="s">
        <v>47</v>
      </c>
      <c r="M307" s="6" t="s">
        <v>47</v>
      </c>
    </row>
    <row r="308" spans="1:13" x14ac:dyDescent="0.2">
      <c r="A308" s="6">
        <v>2018</v>
      </c>
      <c r="B308" s="6">
        <v>2732610</v>
      </c>
      <c r="C308" s="6" t="s">
        <v>58</v>
      </c>
      <c r="D308" s="6">
        <v>7</v>
      </c>
      <c r="E308" s="6" t="s">
        <v>21</v>
      </c>
      <c r="F308" s="6" t="s">
        <v>8</v>
      </c>
      <c r="G308" s="6" t="s">
        <v>9</v>
      </c>
      <c r="H308" s="6" t="s">
        <v>9</v>
      </c>
      <c r="I308" s="6" t="s">
        <v>9</v>
      </c>
      <c r="J308" s="6" t="s">
        <v>10</v>
      </c>
      <c r="K308" s="6" t="s">
        <v>9</v>
      </c>
      <c r="L308" s="6" t="s">
        <v>47</v>
      </c>
      <c r="M308" s="6" t="s">
        <v>47</v>
      </c>
    </row>
    <row r="309" spans="1:13" x14ac:dyDescent="0.2">
      <c r="A309" s="6">
        <v>2018</v>
      </c>
      <c r="B309" s="6">
        <v>2876467</v>
      </c>
      <c r="C309" s="6" t="s">
        <v>58</v>
      </c>
      <c r="D309" s="6">
        <v>7</v>
      </c>
      <c r="E309" s="6" t="s">
        <v>21</v>
      </c>
      <c r="F309" s="6" t="s">
        <v>8</v>
      </c>
      <c r="G309" s="6" t="s">
        <v>8</v>
      </c>
      <c r="H309" s="6" t="s">
        <v>8</v>
      </c>
      <c r="I309" s="6" t="s">
        <v>8</v>
      </c>
      <c r="J309" s="6" t="s">
        <v>8</v>
      </c>
      <c r="K309" s="6" t="s">
        <v>8</v>
      </c>
      <c r="L309" s="6" t="s">
        <v>47</v>
      </c>
      <c r="M309" s="6" t="s">
        <v>47</v>
      </c>
    </row>
    <row r="310" spans="1:13" x14ac:dyDescent="0.2">
      <c r="A310" s="6">
        <v>2018</v>
      </c>
      <c r="B310" s="6">
        <v>2237377</v>
      </c>
      <c r="C310" s="6" t="s">
        <v>58</v>
      </c>
      <c r="D310" s="6">
        <v>8</v>
      </c>
      <c r="E310" s="6" t="s">
        <v>21</v>
      </c>
      <c r="F310" s="6" t="s">
        <v>8</v>
      </c>
      <c r="G310" s="6" t="s">
        <v>8</v>
      </c>
      <c r="H310" s="6" t="s">
        <v>8</v>
      </c>
      <c r="I310" s="6" t="s">
        <v>8</v>
      </c>
      <c r="J310" s="6" t="s">
        <v>8</v>
      </c>
      <c r="K310" s="6" t="s">
        <v>8</v>
      </c>
      <c r="L310" s="6" t="s">
        <v>47</v>
      </c>
      <c r="M310" s="6" t="s">
        <v>47</v>
      </c>
    </row>
    <row r="311" spans="1:13" x14ac:dyDescent="0.2">
      <c r="A311" s="6">
        <v>2018</v>
      </c>
      <c r="B311" s="6">
        <v>2429710</v>
      </c>
      <c r="C311" s="6" t="s">
        <v>58</v>
      </c>
      <c r="D311" s="6">
        <v>8</v>
      </c>
      <c r="E311" s="6" t="s">
        <v>21</v>
      </c>
      <c r="F311" s="6" t="s">
        <v>8</v>
      </c>
      <c r="G311" s="6" t="s">
        <v>8</v>
      </c>
      <c r="H311" s="6" t="s">
        <v>8</v>
      </c>
      <c r="I311" s="6" t="s">
        <v>8</v>
      </c>
      <c r="J311" s="6" t="s">
        <v>8</v>
      </c>
      <c r="K311" s="6" t="s">
        <v>8</v>
      </c>
      <c r="L311" s="6" t="s">
        <v>47</v>
      </c>
      <c r="M311" s="6" t="s">
        <v>46</v>
      </c>
    </row>
    <row r="312" spans="1:13" x14ac:dyDescent="0.2">
      <c r="A312" s="6">
        <v>2018</v>
      </c>
      <c r="B312" s="6">
        <v>2682941</v>
      </c>
      <c r="C312" s="6" t="s">
        <v>58</v>
      </c>
      <c r="D312" s="6">
        <v>8</v>
      </c>
      <c r="E312" s="6" t="s">
        <v>21</v>
      </c>
      <c r="F312" s="6" t="s">
        <v>8</v>
      </c>
      <c r="G312" s="6" t="s">
        <v>8</v>
      </c>
      <c r="H312" s="6" t="s">
        <v>9</v>
      </c>
      <c r="I312" s="6" t="s">
        <v>9</v>
      </c>
      <c r="J312" s="6" t="s">
        <v>8</v>
      </c>
      <c r="K312" s="6" t="s">
        <v>8</v>
      </c>
      <c r="L312" s="6" t="s">
        <v>47</v>
      </c>
      <c r="M312" s="6" t="s">
        <v>46</v>
      </c>
    </row>
    <row r="313" spans="1:13" x14ac:dyDescent="0.2">
      <c r="A313" s="6">
        <v>2019</v>
      </c>
      <c r="B313" s="6">
        <v>2520335</v>
      </c>
      <c r="C313" s="6" t="s">
        <v>58</v>
      </c>
      <c r="D313" s="6">
        <v>1</v>
      </c>
      <c r="E313" s="6" t="s">
        <v>18</v>
      </c>
      <c r="F313" s="6" t="s">
        <v>8</v>
      </c>
      <c r="G313" s="6" t="s">
        <v>9</v>
      </c>
      <c r="H313" s="6" t="s">
        <v>8</v>
      </c>
      <c r="I313" s="6" t="s">
        <v>8</v>
      </c>
      <c r="J313" s="6" t="s">
        <v>9</v>
      </c>
      <c r="K313" s="6" t="s">
        <v>10</v>
      </c>
      <c r="L313" s="6" t="s">
        <v>47</v>
      </c>
      <c r="M313" s="6" t="s">
        <v>47</v>
      </c>
    </row>
    <row r="314" spans="1:13" x14ac:dyDescent="0.2">
      <c r="A314" s="6">
        <v>2019</v>
      </c>
      <c r="B314" s="6">
        <v>2918853</v>
      </c>
      <c r="C314" s="6" t="s">
        <v>58</v>
      </c>
      <c r="D314" s="6">
        <v>4</v>
      </c>
      <c r="E314" s="6" t="s">
        <v>19</v>
      </c>
      <c r="F314" s="6" t="s">
        <v>8</v>
      </c>
      <c r="G314" s="6" t="s">
        <v>10</v>
      </c>
      <c r="H314" s="6" t="s">
        <v>10</v>
      </c>
      <c r="I314" s="6" t="s">
        <v>10</v>
      </c>
      <c r="J314" s="6" t="s">
        <v>10</v>
      </c>
      <c r="K314" s="6" t="s">
        <v>9</v>
      </c>
      <c r="L314" s="6" t="s">
        <v>47</v>
      </c>
      <c r="M314" s="6" t="s">
        <v>48</v>
      </c>
    </row>
    <row r="315" spans="1:13" x14ac:dyDescent="0.2">
      <c r="A315" s="6">
        <v>2019</v>
      </c>
      <c r="B315" s="6">
        <v>2021691</v>
      </c>
      <c r="C315" s="6" t="s">
        <v>58</v>
      </c>
      <c r="D315" s="6">
        <v>5</v>
      </c>
      <c r="E315" s="6" t="s">
        <v>19</v>
      </c>
      <c r="F315" s="6" t="s">
        <v>8</v>
      </c>
      <c r="G315" s="6" t="s">
        <v>11</v>
      </c>
      <c r="H315" s="6" t="s">
        <v>11</v>
      </c>
      <c r="I315" s="6" t="s">
        <v>11</v>
      </c>
      <c r="J315" s="6" t="s">
        <v>11</v>
      </c>
      <c r="K315" s="6" t="s">
        <v>9</v>
      </c>
      <c r="L315" s="6" t="s">
        <v>47</v>
      </c>
      <c r="M315" s="6" t="s">
        <v>45</v>
      </c>
    </row>
    <row r="316" spans="1:13" x14ac:dyDescent="0.2">
      <c r="A316" s="6">
        <v>2019</v>
      </c>
      <c r="B316" s="6">
        <v>2193912</v>
      </c>
      <c r="C316" s="6" t="s">
        <v>58</v>
      </c>
      <c r="D316" s="6">
        <v>6</v>
      </c>
      <c r="E316" s="6" t="s">
        <v>21</v>
      </c>
      <c r="F316" s="6" t="s">
        <v>8</v>
      </c>
      <c r="G316" s="6" t="s">
        <v>8</v>
      </c>
      <c r="H316" s="6" t="s">
        <v>10</v>
      </c>
      <c r="I316" s="6" t="s">
        <v>10</v>
      </c>
      <c r="J316" s="6" t="s">
        <v>10</v>
      </c>
      <c r="K316" s="6" t="s">
        <v>10</v>
      </c>
      <c r="L316" s="6" t="s">
        <v>47</v>
      </c>
      <c r="M316" s="6" t="s">
        <v>47</v>
      </c>
    </row>
    <row r="317" spans="1:13" x14ac:dyDescent="0.2">
      <c r="A317" s="6">
        <v>2019</v>
      </c>
      <c r="B317" s="6">
        <v>2203677</v>
      </c>
      <c r="C317" s="6" t="s">
        <v>58</v>
      </c>
      <c r="D317" s="6">
        <v>6</v>
      </c>
      <c r="E317" s="6" t="s">
        <v>21</v>
      </c>
      <c r="F317" s="6" t="s">
        <v>8</v>
      </c>
      <c r="G317" s="6" t="s">
        <v>9</v>
      </c>
      <c r="H317" s="6" t="s">
        <v>8</v>
      </c>
      <c r="I317" s="6" t="s">
        <v>8</v>
      </c>
      <c r="J317" s="6" t="s">
        <v>8</v>
      </c>
      <c r="K317" s="6" t="s">
        <v>10</v>
      </c>
      <c r="L317" s="6" t="s">
        <v>47</v>
      </c>
      <c r="M317" s="6" t="s">
        <v>48</v>
      </c>
    </row>
    <row r="318" spans="1:13" x14ac:dyDescent="0.2">
      <c r="A318" s="6">
        <v>2019</v>
      </c>
      <c r="B318" s="6">
        <v>2605087</v>
      </c>
      <c r="C318" s="6" t="s">
        <v>58</v>
      </c>
      <c r="D318" s="6">
        <v>7</v>
      </c>
      <c r="E318" s="6" t="s">
        <v>21</v>
      </c>
      <c r="F318" s="6" t="s">
        <v>8</v>
      </c>
      <c r="G318" s="6" t="s">
        <v>9</v>
      </c>
      <c r="H318" s="6" t="s">
        <v>10</v>
      </c>
      <c r="I318" s="6" t="s">
        <v>10</v>
      </c>
      <c r="J318" s="6" t="s">
        <v>10</v>
      </c>
      <c r="K318" s="6" t="s">
        <v>9</v>
      </c>
      <c r="L318" s="6" t="s">
        <v>47</v>
      </c>
      <c r="M318" s="6" t="s">
        <v>47</v>
      </c>
    </row>
    <row r="319" spans="1:13" x14ac:dyDescent="0.2">
      <c r="A319" s="6">
        <v>2019</v>
      </c>
      <c r="B319" s="6">
        <v>2284421</v>
      </c>
      <c r="C319" s="6" t="s">
        <v>58</v>
      </c>
      <c r="D319" s="6">
        <v>8</v>
      </c>
      <c r="E319" s="6" t="s">
        <v>21</v>
      </c>
      <c r="F319" s="6" t="s">
        <v>8</v>
      </c>
      <c r="G319" s="6" t="s">
        <v>8</v>
      </c>
      <c r="H319" s="6" t="s">
        <v>8</v>
      </c>
      <c r="I319" s="6" t="s">
        <v>8</v>
      </c>
      <c r="J319" s="6" t="s">
        <v>8</v>
      </c>
      <c r="K319" s="6" t="s">
        <v>8</v>
      </c>
      <c r="L319" s="6" t="s">
        <v>47</v>
      </c>
      <c r="M319" s="6" t="s">
        <v>49</v>
      </c>
    </row>
    <row r="320" spans="1:13" x14ac:dyDescent="0.2">
      <c r="A320" s="6">
        <v>2018</v>
      </c>
      <c r="B320" s="6">
        <v>2021639</v>
      </c>
      <c r="C320" s="6" t="s">
        <v>58</v>
      </c>
      <c r="D320" s="6">
        <v>0</v>
      </c>
      <c r="E320" s="6" t="s">
        <v>19</v>
      </c>
      <c r="F320" s="6" t="s">
        <v>9</v>
      </c>
      <c r="G320" s="6" t="s">
        <v>10</v>
      </c>
      <c r="H320" s="6" t="s">
        <v>10</v>
      </c>
      <c r="I320" s="6" t="s">
        <v>8</v>
      </c>
      <c r="J320" s="6" t="s">
        <v>10</v>
      </c>
      <c r="K320" s="6" t="s">
        <v>8</v>
      </c>
      <c r="L320" s="6" t="s">
        <v>47</v>
      </c>
      <c r="M320" s="6" t="s">
        <v>46</v>
      </c>
    </row>
    <row r="321" spans="1:13" x14ac:dyDescent="0.2">
      <c r="A321" s="6">
        <v>2018</v>
      </c>
      <c r="B321" s="6">
        <v>2499987</v>
      </c>
      <c r="C321" s="6" t="s">
        <v>58</v>
      </c>
      <c r="D321" s="6">
        <v>3</v>
      </c>
      <c r="E321" s="6" t="s">
        <v>19</v>
      </c>
      <c r="F321" s="6" t="s">
        <v>9</v>
      </c>
      <c r="G321" s="6" t="s">
        <v>9</v>
      </c>
      <c r="H321" s="6" t="s">
        <v>9</v>
      </c>
      <c r="I321" s="6" t="s">
        <v>9</v>
      </c>
      <c r="J321" s="6" t="s">
        <v>9</v>
      </c>
      <c r="K321" s="6" t="s">
        <v>9</v>
      </c>
      <c r="L321" s="6" t="s">
        <v>47</v>
      </c>
      <c r="M321" s="6" t="s">
        <v>46</v>
      </c>
    </row>
    <row r="322" spans="1:13" x14ac:dyDescent="0.2">
      <c r="A322" s="6">
        <v>2018</v>
      </c>
      <c r="B322" s="6">
        <v>2515015</v>
      </c>
      <c r="C322" s="6" t="s">
        <v>58</v>
      </c>
      <c r="D322" s="6">
        <v>4</v>
      </c>
      <c r="E322" s="6" t="s">
        <v>20</v>
      </c>
      <c r="F322" s="6" t="s">
        <v>9</v>
      </c>
      <c r="G322" s="6" t="s">
        <v>10</v>
      </c>
      <c r="H322" s="6" t="s">
        <v>10</v>
      </c>
      <c r="I322" s="6" t="s">
        <v>9</v>
      </c>
      <c r="J322" s="6" t="s">
        <v>10</v>
      </c>
      <c r="K322" s="6" t="s">
        <v>10</v>
      </c>
      <c r="L322" s="6" t="s">
        <v>47</v>
      </c>
      <c r="M322" s="6" t="s">
        <v>46</v>
      </c>
    </row>
    <row r="323" spans="1:13" x14ac:dyDescent="0.2">
      <c r="A323" s="6">
        <v>2018</v>
      </c>
      <c r="B323" s="6">
        <v>2951633</v>
      </c>
      <c r="C323" s="6" t="s">
        <v>58</v>
      </c>
      <c r="D323" s="6">
        <v>4</v>
      </c>
      <c r="E323" s="6" t="s">
        <v>19</v>
      </c>
      <c r="F323" s="6" t="s">
        <v>9</v>
      </c>
      <c r="G323" s="6" t="s">
        <v>9</v>
      </c>
      <c r="H323" s="6" t="s">
        <v>9</v>
      </c>
      <c r="I323" s="6" t="s">
        <v>9</v>
      </c>
      <c r="J323" s="6" t="s">
        <v>9</v>
      </c>
      <c r="K323" s="6" t="s">
        <v>10</v>
      </c>
      <c r="L323" s="6" t="s">
        <v>47</v>
      </c>
      <c r="M323" s="6" t="s">
        <v>47</v>
      </c>
    </row>
    <row r="324" spans="1:13" x14ac:dyDescent="0.2">
      <c r="A324" s="6">
        <v>2018</v>
      </c>
      <c r="B324" s="6">
        <v>2068848</v>
      </c>
      <c r="C324" s="6" t="s">
        <v>58</v>
      </c>
      <c r="D324" s="6">
        <v>6</v>
      </c>
      <c r="E324" s="6" t="s">
        <v>21</v>
      </c>
      <c r="F324" s="6" t="s">
        <v>9</v>
      </c>
      <c r="G324" s="6" t="s">
        <v>8</v>
      </c>
      <c r="H324" s="6" t="s">
        <v>9</v>
      </c>
      <c r="I324" s="6" t="s">
        <v>8</v>
      </c>
      <c r="J324" s="6" t="s">
        <v>8</v>
      </c>
      <c r="K324" s="6" t="s">
        <v>8</v>
      </c>
      <c r="L324" s="6" t="s">
        <v>47</v>
      </c>
      <c r="M324" s="6" t="s">
        <v>47</v>
      </c>
    </row>
    <row r="325" spans="1:13" x14ac:dyDescent="0.2">
      <c r="A325" s="6">
        <v>2018</v>
      </c>
      <c r="B325" s="6">
        <v>2280290</v>
      </c>
      <c r="C325" s="6" t="s">
        <v>58</v>
      </c>
      <c r="D325" s="6">
        <v>6</v>
      </c>
      <c r="E325" s="6" t="s">
        <v>21</v>
      </c>
      <c r="F325" s="6" t="s">
        <v>9</v>
      </c>
      <c r="G325" s="6" t="s">
        <v>9</v>
      </c>
      <c r="H325" s="6" t="s">
        <v>9</v>
      </c>
      <c r="I325" s="6" t="s">
        <v>9</v>
      </c>
      <c r="J325" s="6" t="s">
        <v>9</v>
      </c>
      <c r="K325" s="6" t="s">
        <v>9</v>
      </c>
      <c r="L325" s="6" t="s">
        <v>47</v>
      </c>
      <c r="M325" s="6" t="s">
        <v>49</v>
      </c>
    </row>
    <row r="326" spans="1:13" x14ac:dyDescent="0.2">
      <c r="A326" s="6">
        <v>2018</v>
      </c>
      <c r="B326" s="6">
        <v>2320816</v>
      </c>
      <c r="C326" s="6" t="s">
        <v>58</v>
      </c>
      <c r="D326" s="6">
        <v>6</v>
      </c>
      <c r="E326" s="6" t="s">
        <v>21</v>
      </c>
      <c r="F326" s="6" t="s">
        <v>9</v>
      </c>
      <c r="G326" s="6" t="s">
        <v>8</v>
      </c>
      <c r="H326" s="6" t="s">
        <v>10</v>
      </c>
      <c r="I326" s="6" t="s">
        <v>9</v>
      </c>
      <c r="J326" s="6" t="s">
        <v>8</v>
      </c>
      <c r="K326" s="6" t="s">
        <v>9</v>
      </c>
      <c r="L326" s="6" t="s">
        <v>47</v>
      </c>
      <c r="M326" s="6" t="s">
        <v>47</v>
      </c>
    </row>
    <row r="327" spans="1:13" x14ac:dyDescent="0.2">
      <c r="A327" s="6">
        <v>2019</v>
      </c>
      <c r="B327" s="6">
        <v>2874199</v>
      </c>
      <c r="C327" s="6" t="s">
        <v>58</v>
      </c>
      <c r="D327" s="6">
        <v>0</v>
      </c>
      <c r="E327" s="6" t="s">
        <v>19</v>
      </c>
      <c r="F327" s="6" t="s">
        <v>9</v>
      </c>
      <c r="G327" s="6" t="s">
        <v>11</v>
      </c>
      <c r="H327" s="6" t="s">
        <v>11</v>
      </c>
      <c r="I327" s="6" t="s">
        <v>10</v>
      </c>
      <c r="J327" s="6" t="s">
        <v>11</v>
      </c>
      <c r="K327" s="6" t="s">
        <v>9</v>
      </c>
      <c r="L327" s="6" t="s">
        <v>47</v>
      </c>
      <c r="M327" s="6" t="s">
        <v>47</v>
      </c>
    </row>
    <row r="328" spans="1:13" x14ac:dyDescent="0.2">
      <c r="A328" s="6">
        <v>2019</v>
      </c>
      <c r="B328" s="6">
        <v>2081121</v>
      </c>
      <c r="C328" s="6" t="s">
        <v>58</v>
      </c>
      <c r="D328" s="6">
        <v>3</v>
      </c>
      <c r="E328" s="6" t="s">
        <v>20</v>
      </c>
      <c r="F328" s="6" t="s">
        <v>9</v>
      </c>
      <c r="G328" s="6" t="s">
        <v>10</v>
      </c>
      <c r="H328" s="6" t="s">
        <v>10</v>
      </c>
      <c r="I328" s="6" t="s">
        <v>9</v>
      </c>
      <c r="J328" s="6" t="s">
        <v>9</v>
      </c>
      <c r="K328" s="6" t="s">
        <v>8</v>
      </c>
      <c r="L328" s="6" t="s">
        <v>47</v>
      </c>
      <c r="M328" s="6" t="s">
        <v>47</v>
      </c>
    </row>
    <row r="329" spans="1:13" x14ac:dyDescent="0.2">
      <c r="A329" s="6">
        <v>2019</v>
      </c>
      <c r="B329" s="6">
        <v>2501355</v>
      </c>
      <c r="C329" s="6" t="s">
        <v>58</v>
      </c>
      <c r="D329" s="6">
        <v>3</v>
      </c>
      <c r="E329" s="6" t="s">
        <v>19</v>
      </c>
      <c r="F329" s="6" t="s">
        <v>9</v>
      </c>
      <c r="G329" s="6" t="s">
        <v>9</v>
      </c>
      <c r="H329" s="6" t="s">
        <v>8</v>
      </c>
      <c r="I329" s="6" t="s">
        <v>7</v>
      </c>
      <c r="J329" s="6" t="s">
        <v>8</v>
      </c>
      <c r="K329" s="6" t="s">
        <v>7</v>
      </c>
      <c r="L329" s="6" t="s">
        <v>47</v>
      </c>
      <c r="M329" s="6" t="s">
        <v>46</v>
      </c>
    </row>
    <row r="330" spans="1:13" x14ac:dyDescent="0.2">
      <c r="A330" s="6">
        <v>2019</v>
      </c>
      <c r="B330" s="6">
        <v>2123976</v>
      </c>
      <c r="C330" s="6" t="s">
        <v>58</v>
      </c>
      <c r="D330" s="6">
        <v>5</v>
      </c>
      <c r="E330" s="6" t="s">
        <v>19</v>
      </c>
      <c r="F330" s="6" t="s">
        <v>9</v>
      </c>
      <c r="G330" s="6" t="s">
        <v>9</v>
      </c>
      <c r="H330" s="6" t="s">
        <v>9</v>
      </c>
      <c r="I330" s="6" t="s">
        <v>9</v>
      </c>
      <c r="J330" s="6" t="s">
        <v>7</v>
      </c>
      <c r="K330" s="6" t="s">
        <v>9</v>
      </c>
      <c r="L330" s="6" t="s">
        <v>47</v>
      </c>
      <c r="M330" s="6" t="s">
        <v>48</v>
      </c>
    </row>
    <row r="331" spans="1:13" x14ac:dyDescent="0.2">
      <c r="A331" s="6">
        <v>2019</v>
      </c>
      <c r="B331" s="6">
        <v>2374447</v>
      </c>
      <c r="C331" s="6" t="s">
        <v>58</v>
      </c>
      <c r="D331" s="6">
        <v>5</v>
      </c>
      <c r="E331" s="6" t="s">
        <v>18</v>
      </c>
      <c r="F331" s="6" t="s">
        <v>9</v>
      </c>
      <c r="G331" s="6" t="s">
        <v>8</v>
      </c>
      <c r="H331" s="6" t="s">
        <v>9</v>
      </c>
      <c r="I331" s="6" t="s">
        <v>8</v>
      </c>
      <c r="J331" s="6" t="s">
        <v>7</v>
      </c>
      <c r="K331" s="6" t="s">
        <v>7</v>
      </c>
      <c r="L331" s="6" t="s">
        <v>47</v>
      </c>
      <c r="M331" s="6" t="s">
        <v>47</v>
      </c>
    </row>
    <row r="332" spans="1:13" x14ac:dyDescent="0.2">
      <c r="A332" s="6">
        <v>2019</v>
      </c>
      <c r="B332" s="6">
        <v>2276154</v>
      </c>
      <c r="C332" s="6" t="s">
        <v>58</v>
      </c>
      <c r="D332" s="6">
        <v>6</v>
      </c>
      <c r="E332" s="6" t="s">
        <v>21</v>
      </c>
      <c r="F332" s="6" t="s">
        <v>9</v>
      </c>
      <c r="G332" s="6" t="s">
        <v>9</v>
      </c>
      <c r="H332" s="6" t="s">
        <v>9</v>
      </c>
      <c r="I332" s="6" t="s">
        <v>9</v>
      </c>
      <c r="J332" s="6" t="s">
        <v>8</v>
      </c>
      <c r="K332" s="6" t="s">
        <v>8</v>
      </c>
      <c r="L332" s="6" t="s">
        <v>47</v>
      </c>
      <c r="M332" s="6" t="s">
        <v>48</v>
      </c>
    </row>
    <row r="333" spans="1:13" x14ac:dyDescent="0.2">
      <c r="A333" s="6">
        <v>2019</v>
      </c>
      <c r="B333" s="6">
        <v>2711548</v>
      </c>
      <c r="C333" s="6" t="s">
        <v>58</v>
      </c>
      <c r="D333" s="6">
        <v>6</v>
      </c>
      <c r="E333" s="6" t="s">
        <v>21</v>
      </c>
      <c r="F333" s="6" t="s">
        <v>9</v>
      </c>
      <c r="G333" s="6" t="s">
        <v>7</v>
      </c>
      <c r="H333" s="6" t="s">
        <v>7</v>
      </c>
      <c r="I333" s="6" t="s">
        <v>8</v>
      </c>
      <c r="J333" s="6" t="s">
        <v>7</v>
      </c>
      <c r="K333" s="6" t="s">
        <v>7</v>
      </c>
      <c r="L333" s="6" t="s">
        <v>47</v>
      </c>
      <c r="M333" s="6" t="s">
        <v>48</v>
      </c>
    </row>
    <row r="334" spans="1:13" x14ac:dyDescent="0.2">
      <c r="A334" s="6">
        <v>2019</v>
      </c>
      <c r="B334" s="6">
        <v>2913076</v>
      </c>
      <c r="C334" s="6" t="s">
        <v>58</v>
      </c>
      <c r="D334" s="6">
        <v>6</v>
      </c>
      <c r="E334" s="6" t="s">
        <v>21</v>
      </c>
      <c r="F334" s="6" t="s">
        <v>9</v>
      </c>
      <c r="G334" s="6" t="s">
        <v>9</v>
      </c>
      <c r="H334" s="6" t="s">
        <v>8</v>
      </c>
      <c r="I334" s="6" t="s">
        <v>8</v>
      </c>
      <c r="J334" s="6" t="s">
        <v>8</v>
      </c>
      <c r="K334" s="6" t="s">
        <v>9</v>
      </c>
      <c r="L334" s="6" t="s">
        <v>47</v>
      </c>
      <c r="M334" s="7" t="s">
        <v>50</v>
      </c>
    </row>
    <row r="335" spans="1:13" x14ac:dyDescent="0.2">
      <c r="A335" s="6">
        <v>2019</v>
      </c>
      <c r="B335" s="6">
        <v>2113723</v>
      </c>
      <c r="C335" s="6" t="s">
        <v>58</v>
      </c>
      <c r="D335" s="6">
        <v>7</v>
      </c>
      <c r="E335" s="6" t="s">
        <v>21</v>
      </c>
      <c r="F335" s="6" t="s">
        <v>9</v>
      </c>
      <c r="G335" s="6" t="s">
        <v>7</v>
      </c>
      <c r="H335" s="6" t="s">
        <v>7</v>
      </c>
      <c r="I335" s="6" t="s">
        <v>7</v>
      </c>
      <c r="J335" s="6" t="s">
        <v>7</v>
      </c>
      <c r="K335" s="6" t="s">
        <v>7</v>
      </c>
      <c r="L335" s="6" t="s">
        <v>47</v>
      </c>
      <c r="M335" s="6" t="s">
        <v>46</v>
      </c>
    </row>
    <row r="336" spans="1:13" x14ac:dyDescent="0.2">
      <c r="A336" s="6">
        <v>2019</v>
      </c>
      <c r="B336" s="6">
        <v>2311662</v>
      </c>
      <c r="C336" s="6" t="s">
        <v>58</v>
      </c>
      <c r="D336" s="6">
        <v>7</v>
      </c>
      <c r="E336" s="6" t="s">
        <v>21</v>
      </c>
      <c r="F336" s="6" t="s">
        <v>9</v>
      </c>
      <c r="G336" s="6" t="s">
        <v>9</v>
      </c>
      <c r="H336" s="6" t="s">
        <v>9</v>
      </c>
      <c r="I336" s="6" t="s">
        <v>9</v>
      </c>
      <c r="J336" s="6" t="s">
        <v>9</v>
      </c>
      <c r="K336" s="6" t="s">
        <v>9</v>
      </c>
      <c r="L336" s="6" t="s">
        <v>47</v>
      </c>
      <c r="M336" s="6" t="s">
        <v>47</v>
      </c>
    </row>
    <row r="337" spans="1:13" x14ac:dyDescent="0.2">
      <c r="A337" s="6">
        <v>2019</v>
      </c>
      <c r="B337" s="6">
        <v>2480572</v>
      </c>
      <c r="C337" s="6" t="s">
        <v>58</v>
      </c>
      <c r="D337" s="6">
        <v>7</v>
      </c>
      <c r="E337" s="6" t="s">
        <v>21</v>
      </c>
      <c r="F337" s="6" t="s">
        <v>9</v>
      </c>
      <c r="G337" s="6" t="s">
        <v>8</v>
      </c>
      <c r="H337" s="6" t="s">
        <v>8</v>
      </c>
      <c r="I337" s="6" t="s">
        <v>8</v>
      </c>
      <c r="J337" s="6" t="s">
        <v>7</v>
      </c>
      <c r="K337" s="6" t="s">
        <v>9</v>
      </c>
      <c r="L337" s="6" t="s">
        <v>47</v>
      </c>
      <c r="M337" s="6" t="s">
        <v>48</v>
      </c>
    </row>
    <row r="338" spans="1:13" x14ac:dyDescent="0.2">
      <c r="A338" s="6">
        <v>2019</v>
      </c>
      <c r="B338" s="6">
        <v>2657443</v>
      </c>
      <c r="C338" s="6" t="s">
        <v>58</v>
      </c>
      <c r="D338" s="6">
        <v>7</v>
      </c>
      <c r="E338" s="6" t="s">
        <v>21</v>
      </c>
      <c r="F338" s="6" t="s">
        <v>9</v>
      </c>
      <c r="G338" s="6" t="s">
        <v>9</v>
      </c>
      <c r="H338" s="6" t="s">
        <v>9</v>
      </c>
      <c r="I338" s="6" t="s">
        <v>9</v>
      </c>
      <c r="J338" s="6" t="s">
        <v>9</v>
      </c>
      <c r="K338" s="6" t="s">
        <v>8</v>
      </c>
      <c r="L338" s="6" t="s">
        <v>47</v>
      </c>
      <c r="M338" s="6" t="s">
        <v>47</v>
      </c>
    </row>
    <row r="339" spans="1:13" x14ac:dyDescent="0.2">
      <c r="A339" s="6">
        <v>2019</v>
      </c>
      <c r="B339" s="6">
        <v>2693092</v>
      </c>
      <c r="C339" s="6" t="s">
        <v>58</v>
      </c>
      <c r="D339" s="6">
        <v>7</v>
      </c>
      <c r="E339" s="6" t="s">
        <v>21</v>
      </c>
      <c r="F339" s="6" t="s">
        <v>9</v>
      </c>
      <c r="G339" s="6" t="s">
        <v>9</v>
      </c>
      <c r="H339" s="6" t="s">
        <v>8</v>
      </c>
      <c r="I339" s="6" t="s">
        <v>7</v>
      </c>
      <c r="J339" s="6" t="s">
        <v>7</v>
      </c>
      <c r="K339" s="6" t="s">
        <v>7</v>
      </c>
      <c r="L339" s="6" t="s">
        <v>47</v>
      </c>
      <c r="M339" s="6" t="s">
        <v>49</v>
      </c>
    </row>
    <row r="340" spans="1:13" x14ac:dyDescent="0.2">
      <c r="A340" s="6">
        <v>2019</v>
      </c>
      <c r="B340" s="6">
        <v>2893608</v>
      </c>
      <c r="C340" s="6" t="s">
        <v>58</v>
      </c>
      <c r="D340" s="6">
        <v>8</v>
      </c>
      <c r="E340" s="6" t="s">
        <v>21</v>
      </c>
      <c r="F340" s="6" t="s">
        <v>9</v>
      </c>
      <c r="G340" s="6" t="s">
        <v>8</v>
      </c>
      <c r="H340" s="6" t="s">
        <v>8</v>
      </c>
      <c r="I340" s="6" t="s">
        <v>8</v>
      </c>
      <c r="J340" s="6" t="s">
        <v>8</v>
      </c>
      <c r="K340" s="6" t="s">
        <v>9</v>
      </c>
      <c r="L340" s="6" t="s">
        <v>47</v>
      </c>
      <c r="M340" s="6" t="s">
        <v>46</v>
      </c>
    </row>
    <row r="341" spans="1:13" x14ac:dyDescent="0.2">
      <c r="A341" s="6">
        <v>2018</v>
      </c>
      <c r="B341" s="6">
        <v>2340794</v>
      </c>
      <c r="C341" s="6" t="s">
        <v>58</v>
      </c>
      <c r="D341" s="6">
        <v>0</v>
      </c>
      <c r="E341" s="6" t="s">
        <v>19</v>
      </c>
      <c r="F341" s="6" t="s">
        <v>11</v>
      </c>
      <c r="G341" s="6" t="s">
        <v>11</v>
      </c>
      <c r="H341" s="6" t="s">
        <v>11</v>
      </c>
      <c r="I341" s="6" t="s">
        <v>11</v>
      </c>
      <c r="J341" s="6" t="s">
        <v>11</v>
      </c>
      <c r="K341" s="6" t="s">
        <v>11</v>
      </c>
      <c r="L341" s="6" t="s">
        <v>47</v>
      </c>
      <c r="M341" s="6" t="s">
        <v>47</v>
      </c>
    </row>
    <row r="342" spans="1:13" x14ac:dyDescent="0.2">
      <c r="A342" s="6">
        <v>2018</v>
      </c>
      <c r="B342" s="6">
        <v>2516723</v>
      </c>
      <c r="C342" s="6" t="s">
        <v>58</v>
      </c>
      <c r="D342" s="6">
        <v>0</v>
      </c>
      <c r="E342" s="6" t="s">
        <v>19</v>
      </c>
      <c r="F342" s="6" t="s">
        <v>11</v>
      </c>
      <c r="G342" s="6" t="s">
        <v>11</v>
      </c>
      <c r="H342" s="6" t="s">
        <v>11</v>
      </c>
      <c r="I342" s="6" t="s">
        <v>11</v>
      </c>
      <c r="J342" s="6" t="s">
        <v>11</v>
      </c>
      <c r="K342" s="6" t="s">
        <v>11</v>
      </c>
      <c r="L342" s="6" t="s">
        <v>47</v>
      </c>
      <c r="M342" s="6" t="s">
        <v>46</v>
      </c>
    </row>
    <row r="343" spans="1:13" x14ac:dyDescent="0.2">
      <c r="A343" s="6">
        <v>2018</v>
      </c>
      <c r="B343" s="6">
        <v>2005812</v>
      </c>
      <c r="C343" s="6" t="s">
        <v>58</v>
      </c>
      <c r="D343" s="6">
        <v>1</v>
      </c>
      <c r="E343" s="6" t="s">
        <v>19</v>
      </c>
      <c r="F343" s="6" t="s">
        <v>11</v>
      </c>
      <c r="G343" s="6" t="s">
        <v>11</v>
      </c>
      <c r="H343" s="6" t="s">
        <v>11</v>
      </c>
      <c r="I343" s="6" t="s">
        <v>10</v>
      </c>
      <c r="J343" s="6" t="s">
        <v>10</v>
      </c>
      <c r="K343" s="6" t="s">
        <v>9</v>
      </c>
      <c r="L343" s="6" t="s">
        <v>47</v>
      </c>
      <c r="M343" s="6" t="s">
        <v>46</v>
      </c>
    </row>
    <row r="344" spans="1:13" x14ac:dyDescent="0.2">
      <c r="A344" s="6">
        <v>2018</v>
      </c>
      <c r="B344" s="6">
        <v>2216550</v>
      </c>
      <c r="C344" s="6" t="s">
        <v>58</v>
      </c>
      <c r="D344" s="6">
        <v>1</v>
      </c>
      <c r="E344" s="6" t="s">
        <v>19</v>
      </c>
      <c r="F344" s="6" t="s">
        <v>11</v>
      </c>
      <c r="G344" s="6" t="s">
        <v>11</v>
      </c>
      <c r="H344" s="6" t="s">
        <v>11</v>
      </c>
      <c r="I344" s="6" t="s">
        <v>10</v>
      </c>
      <c r="J344" s="6" t="s">
        <v>11</v>
      </c>
      <c r="K344" s="6" t="s">
        <v>11</v>
      </c>
      <c r="L344" s="6" t="s">
        <v>47</v>
      </c>
      <c r="M344" s="6" t="s">
        <v>46</v>
      </c>
    </row>
    <row r="345" spans="1:13" x14ac:dyDescent="0.2">
      <c r="A345" s="6">
        <v>2018</v>
      </c>
      <c r="B345" s="6">
        <v>2614838</v>
      </c>
      <c r="C345" s="6" t="s">
        <v>58</v>
      </c>
      <c r="D345" s="6">
        <v>1</v>
      </c>
      <c r="E345" s="6" t="s">
        <v>19</v>
      </c>
      <c r="F345" s="6" t="s">
        <v>11</v>
      </c>
      <c r="G345" s="6" t="s">
        <v>11</v>
      </c>
      <c r="H345" s="6" t="s">
        <v>11</v>
      </c>
      <c r="I345" s="6" t="s">
        <v>9</v>
      </c>
      <c r="J345" s="6" t="s">
        <v>10</v>
      </c>
      <c r="K345" s="6" t="s">
        <v>10</v>
      </c>
      <c r="L345" s="6" t="s">
        <v>47</v>
      </c>
      <c r="M345" s="6" t="s">
        <v>46</v>
      </c>
    </row>
    <row r="346" spans="1:13" x14ac:dyDescent="0.2">
      <c r="A346" s="6">
        <v>2018</v>
      </c>
      <c r="B346" s="6">
        <v>2393763</v>
      </c>
      <c r="C346" s="6" t="s">
        <v>58</v>
      </c>
      <c r="D346" s="6">
        <v>2</v>
      </c>
      <c r="E346" s="6" t="s">
        <v>18</v>
      </c>
      <c r="F346" s="6" t="s">
        <v>11</v>
      </c>
      <c r="G346" s="6" t="s">
        <v>8</v>
      </c>
      <c r="H346" s="6" t="s">
        <v>10</v>
      </c>
      <c r="I346" s="6" t="s">
        <v>8</v>
      </c>
      <c r="J346" s="6" t="s">
        <v>10</v>
      </c>
      <c r="K346" s="6" t="s">
        <v>11</v>
      </c>
      <c r="L346" s="6" t="s">
        <v>47</v>
      </c>
      <c r="M346" s="6" t="s">
        <v>46</v>
      </c>
    </row>
    <row r="347" spans="1:13" x14ac:dyDescent="0.2">
      <c r="A347" s="6">
        <v>2018</v>
      </c>
      <c r="B347" s="6">
        <v>2096189</v>
      </c>
      <c r="C347" s="6" t="s">
        <v>58</v>
      </c>
      <c r="D347" s="6">
        <v>3</v>
      </c>
      <c r="E347" s="6" t="s">
        <v>19</v>
      </c>
      <c r="F347" s="6" t="s">
        <v>11</v>
      </c>
      <c r="G347" s="6" t="s">
        <v>10</v>
      </c>
      <c r="H347" s="6" t="s">
        <v>10</v>
      </c>
      <c r="I347" s="6" t="s">
        <v>10</v>
      </c>
      <c r="J347" s="6" t="s">
        <v>11</v>
      </c>
      <c r="K347" s="6" t="s">
        <v>10</v>
      </c>
      <c r="L347" s="6" t="s">
        <v>47</v>
      </c>
      <c r="M347" s="6" t="s">
        <v>47</v>
      </c>
    </row>
    <row r="348" spans="1:13" x14ac:dyDescent="0.2">
      <c r="A348" s="6">
        <v>2018</v>
      </c>
      <c r="B348" s="6">
        <v>2360280</v>
      </c>
      <c r="C348" s="6" t="s">
        <v>58</v>
      </c>
      <c r="D348" s="6">
        <v>3</v>
      </c>
      <c r="E348" s="6" t="s">
        <v>20</v>
      </c>
      <c r="F348" s="6" t="s">
        <v>11</v>
      </c>
      <c r="G348" s="6" t="s">
        <v>10</v>
      </c>
      <c r="H348" s="6" t="s">
        <v>10</v>
      </c>
      <c r="I348" s="6" t="s">
        <v>10</v>
      </c>
      <c r="J348" s="6" t="s">
        <v>10</v>
      </c>
      <c r="K348" s="6" t="s">
        <v>10</v>
      </c>
      <c r="L348" s="6" t="s">
        <v>47</v>
      </c>
      <c r="M348" s="6" t="s">
        <v>46</v>
      </c>
    </row>
    <row r="349" spans="1:13" x14ac:dyDescent="0.2">
      <c r="A349" s="6">
        <v>2018</v>
      </c>
      <c r="B349" s="6">
        <v>2566528</v>
      </c>
      <c r="C349" s="6" t="s">
        <v>58</v>
      </c>
      <c r="D349" s="6">
        <v>3</v>
      </c>
      <c r="E349" s="6" t="s">
        <v>18</v>
      </c>
      <c r="F349" s="6" t="s">
        <v>11</v>
      </c>
      <c r="G349" s="6" t="s">
        <v>10</v>
      </c>
      <c r="H349" s="6" t="s">
        <v>11</v>
      </c>
      <c r="I349" s="6" t="s">
        <v>11</v>
      </c>
      <c r="J349" s="6" t="s">
        <v>10</v>
      </c>
      <c r="K349" s="6" t="s">
        <v>11</v>
      </c>
      <c r="L349" s="6" t="s">
        <v>47</v>
      </c>
      <c r="M349" s="6" t="s">
        <v>46</v>
      </c>
    </row>
    <row r="350" spans="1:13" x14ac:dyDescent="0.2">
      <c r="A350" s="6">
        <v>2018</v>
      </c>
      <c r="B350" s="6">
        <v>2779688</v>
      </c>
      <c r="C350" s="6" t="s">
        <v>58</v>
      </c>
      <c r="D350" s="6">
        <v>3</v>
      </c>
      <c r="E350" s="6" t="s">
        <v>19</v>
      </c>
      <c r="F350" s="6" t="s">
        <v>11</v>
      </c>
      <c r="G350" s="6" t="s">
        <v>11</v>
      </c>
      <c r="H350" s="6" t="s">
        <v>11</v>
      </c>
      <c r="I350" s="6" t="s">
        <v>11</v>
      </c>
      <c r="J350" s="6" t="s">
        <v>10</v>
      </c>
      <c r="K350" s="6" t="s">
        <v>11</v>
      </c>
      <c r="L350" s="6" t="s">
        <v>47</v>
      </c>
      <c r="M350" s="6" t="s">
        <v>47</v>
      </c>
    </row>
    <row r="351" spans="1:13" x14ac:dyDescent="0.2">
      <c r="A351" s="6">
        <v>2018</v>
      </c>
      <c r="B351" s="6">
        <v>2055711</v>
      </c>
      <c r="C351" s="6" t="s">
        <v>58</v>
      </c>
      <c r="D351" s="6">
        <v>4</v>
      </c>
      <c r="E351" s="6" t="s">
        <v>19</v>
      </c>
      <c r="F351" s="6" t="s">
        <v>11</v>
      </c>
      <c r="G351" s="6" t="s">
        <v>11</v>
      </c>
      <c r="H351" s="6" t="s">
        <v>11</v>
      </c>
      <c r="I351" s="6" t="s">
        <v>11</v>
      </c>
      <c r="J351" s="6" t="s">
        <v>11</v>
      </c>
      <c r="K351" s="6" t="s">
        <v>11</v>
      </c>
      <c r="L351" s="6" t="s">
        <v>47</v>
      </c>
      <c r="M351" s="6" t="s">
        <v>46</v>
      </c>
    </row>
    <row r="352" spans="1:13" x14ac:dyDescent="0.2">
      <c r="A352" s="6">
        <v>2018</v>
      </c>
      <c r="B352" s="6">
        <v>2468646</v>
      </c>
      <c r="C352" s="6" t="s">
        <v>58</v>
      </c>
      <c r="D352" s="6">
        <v>4</v>
      </c>
      <c r="E352" s="6" t="s">
        <v>19</v>
      </c>
      <c r="F352" s="6" t="s">
        <v>11</v>
      </c>
      <c r="G352" s="6" t="s">
        <v>11</v>
      </c>
      <c r="H352" s="6" t="s">
        <v>11</v>
      </c>
      <c r="I352" s="6" t="s">
        <v>11</v>
      </c>
      <c r="J352" s="6" t="s">
        <v>11</v>
      </c>
      <c r="K352" s="6" t="s">
        <v>11</v>
      </c>
      <c r="L352" s="6" t="s">
        <v>47</v>
      </c>
      <c r="M352" s="6" t="s">
        <v>47</v>
      </c>
    </row>
    <row r="353" spans="1:13" x14ac:dyDescent="0.2">
      <c r="A353" s="6">
        <v>2018</v>
      </c>
      <c r="B353" s="6">
        <v>2595105</v>
      </c>
      <c r="C353" s="6" t="s">
        <v>58</v>
      </c>
      <c r="D353" s="6">
        <v>4</v>
      </c>
      <c r="E353" s="6" t="s">
        <v>20</v>
      </c>
      <c r="F353" s="6" t="s">
        <v>11</v>
      </c>
      <c r="G353" s="6" t="s">
        <v>11</v>
      </c>
      <c r="H353" s="6" t="s">
        <v>11</v>
      </c>
      <c r="I353" s="6" t="s">
        <v>11</v>
      </c>
      <c r="J353" s="6" t="s">
        <v>11</v>
      </c>
      <c r="K353" s="6" t="s">
        <v>11</v>
      </c>
      <c r="L353" s="6" t="s">
        <v>47</v>
      </c>
      <c r="M353" s="6" t="s">
        <v>47</v>
      </c>
    </row>
    <row r="354" spans="1:13" x14ac:dyDescent="0.2">
      <c r="A354" s="6">
        <v>2018</v>
      </c>
      <c r="B354" s="6">
        <v>2685920</v>
      </c>
      <c r="C354" s="6" t="s">
        <v>58</v>
      </c>
      <c r="D354" s="6">
        <v>4</v>
      </c>
      <c r="E354" s="6" t="s">
        <v>18</v>
      </c>
      <c r="F354" s="6" t="s">
        <v>11</v>
      </c>
      <c r="G354" s="6" t="s">
        <v>11</v>
      </c>
      <c r="H354" s="6" t="s">
        <v>11</v>
      </c>
      <c r="I354" s="6" t="s">
        <v>11</v>
      </c>
      <c r="J354" s="6" t="s">
        <v>11</v>
      </c>
      <c r="K354" s="6" t="s">
        <v>11</v>
      </c>
      <c r="L354" s="6" t="s">
        <v>47</v>
      </c>
      <c r="M354" s="6" t="s">
        <v>47</v>
      </c>
    </row>
    <row r="355" spans="1:13" x14ac:dyDescent="0.2">
      <c r="A355" s="6">
        <v>2018</v>
      </c>
      <c r="B355" s="6">
        <v>2786802</v>
      </c>
      <c r="C355" s="6" t="s">
        <v>58</v>
      </c>
      <c r="D355" s="6">
        <v>4</v>
      </c>
      <c r="E355" s="6" t="s">
        <v>18</v>
      </c>
      <c r="F355" s="6" t="s">
        <v>11</v>
      </c>
      <c r="G355" s="6" t="s">
        <v>11</v>
      </c>
      <c r="H355" s="6" t="s">
        <v>11</v>
      </c>
      <c r="I355" s="6" t="s">
        <v>11</v>
      </c>
      <c r="J355" s="6" t="s">
        <v>11</v>
      </c>
      <c r="K355" s="6" t="s">
        <v>11</v>
      </c>
      <c r="L355" s="6" t="s">
        <v>47</v>
      </c>
      <c r="M355" s="6" t="s">
        <v>47</v>
      </c>
    </row>
    <row r="356" spans="1:13" x14ac:dyDescent="0.2">
      <c r="A356" s="6">
        <v>2018</v>
      </c>
      <c r="B356" s="6">
        <v>2983156</v>
      </c>
      <c r="C356" s="6" t="s">
        <v>58</v>
      </c>
      <c r="D356" s="6">
        <v>4</v>
      </c>
      <c r="E356" s="6" t="s">
        <v>19</v>
      </c>
      <c r="F356" s="6" t="s">
        <v>11</v>
      </c>
      <c r="G356" s="6" t="s">
        <v>11</v>
      </c>
      <c r="H356" s="6" t="s">
        <v>10</v>
      </c>
      <c r="I356" s="6" t="s">
        <v>11</v>
      </c>
      <c r="J356" s="6" t="s">
        <v>11</v>
      </c>
      <c r="K356" s="6" t="s">
        <v>7</v>
      </c>
      <c r="L356" s="6" t="s">
        <v>47</v>
      </c>
      <c r="M356" s="6" t="s">
        <v>48</v>
      </c>
    </row>
    <row r="357" spans="1:13" x14ac:dyDescent="0.2">
      <c r="A357" s="6">
        <v>2018</v>
      </c>
      <c r="B357" s="6">
        <v>2453515</v>
      </c>
      <c r="C357" s="6" t="s">
        <v>58</v>
      </c>
      <c r="D357" s="6">
        <v>5</v>
      </c>
      <c r="E357" s="6" t="s">
        <v>19</v>
      </c>
      <c r="F357" s="6" t="s">
        <v>11</v>
      </c>
      <c r="G357" s="6" t="s">
        <v>11</v>
      </c>
      <c r="H357" s="6" t="s">
        <v>11</v>
      </c>
      <c r="I357" s="6" t="s">
        <v>11</v>
      </c>
      <c r="J357" s="6" t="s">
        <v>11</v>
      </c>
      <c r="K357" s="6" t="s">
        <v>11</v>
      </c>
      <c r="L357" s="6" t="s">
        <v>47</v>
      </c>
      <c r="M357" s="6" t="s">
        <v>46</v>
      </c>
    </row>
    <row r="358" spans="1:13" x14ac:dyDescent="0.2">
      <c r="A358" s="6">
        <v>2018</v>
      </c>
      <c r="B358" s="6">
        <v>2457243</v>
      </c>
      <c r="C358" s="6" t="s">
        <v>58</v>
      </c>
      <c r="D358" s="6">
        <v>5</v>
      </c>
      <c r="E358" s="6" t="s">
        <v>20</v>
      </c>
      <c r="F358" s="6" t="s">
        <v>11</v>
      </c>
      <c r="G358" s="6" t="s">
        <v>8</v>
      </c>
      <c r="H358" s="6" t="s">
        <v>10</v>
      </c>
      <c r="I358" s="6" t="s">
        <v>10</v>
      </c>
      <c r="J358" s="6" t="s">
        <v>9</v>
      </c>
      <c r="K358" s="6" t="s">
        <v>9</v>
      </c>
      <c r="L358" s="6" t="s">
        <v>47</v>
      </c>
      <c r="M358" s="6" t="s">
        <v>46</v>
      </c>
    </row>
    <row r="359" spans="1:13" x14ac:dyDescent="0.2">
      <c r="A359" s="6">
        <v>2018</v>
      </c>
      <c r="B359" s="6">
        <v>2667203</v>
      </c>
      <c r="C359" s="6" t="s">
        <v>58</v>
      </c>
      <c r="D359" s="6">
        <v>5</v>
      </c>
      <c r="E359" s="6" t="s">
        <v>19</v>
      </c>
      <c r="F359" s="6" t="s">
        <v>11</v>
      </c>
      <c r="G359" s="6" t="s">
        <v>9</v>
      </c>
      <c r="H359" s="6" t="s">
        <v>9</v>
      </c>
      <c r="I359" s="6" t="s">
        <v>9</v>
      </c>
      <c r="J359" s="6" t="s">
        <v>9</v>
      </c>
      <c r="K359" s="6" t="s">
        <v>10</v>
      </c>
      <c r="L359" s="6" t="s">
        <v>47</v>
      </c>
      <c r="M359" s="6" t="s">
        <v>47</v>
      </c>
    </row>
    <row r="360" spans="1:13" x14ac:dyDescent="0.2">
      <c r="A360" s="6">
        <v>2018</v>
      </c>
      <c r="B360" s="6">
        <v>2751815</v>
      </c>
      <c r="C360" s="6" t="s">
        <v>58</v>
      </c>
      <c r="D360" s="6">
        <v>6</v>
      </c>
      <c r="E360" s="6" t="s">
        <v>21</v>
      </c>
      <c r="F360" s="6" t="s">
        <v>11</v>
      </c>
      <c r="G360" s="6" t="s">
        <v>8</v>
      </c>
      <c r="H360" s="6" t="s">
        <v>10</v>
      </c>
      <c r="I360" s="6" t="s">
        <v>9</v>
      </c>
      <c r="J360" s="6" t="s">
        <v>10</v>
      </c>
      <c r="K360" s="6" t="s">
        <v>8</v>
      </c>
      <c r="L360" s="6" t="s">
        <v>47</v>
      </c>
      <c r="M360" s="6" t="s">
        <v>46</v>
      </c>
    </row>
    <row r="361" spans="1:13" x14ac:dyDescent="0.2">
      <c r="A361" s="6">
        <v>2018</v>
      </c>
      <c r="B361" s="6">
        <v>2000762</v>
      </c>
      <c r="C361" s="6" t="s">
        <v>58</v>
      </c>
      <c r="D361" s="6">
        <v>7</v>
      </c>
      <c r="E361" s="6" t="s">
        <v>21</v>
      </c>
      <c r="F361" s="6" t="s">
        <v>11</v>
      </c>
      <c r="G361" s="6" t="s">
        <v>10</v>
      </c>
      <c r="H361" s="6" t="s">
        <v>10</v>
      </c>
      <c r="I361" s="6" t="s">
        <v>10</v>
      </c>
      <c r="J361" s="6" t="s">
        <v>10</v>
      </c>
      <c r="K361" s="6" t="s">
        <v>10</v>
      </c>
      <c r="L361" s="6" t="s">
        <v>47</v>
      </c>
      <c r="M361" s="6" t="s">
        <v>46</v>
      </c>
    </row>
    <row r="362" spans="1:13" x14ac:dyDescent="0.2">
      <c r="A362" s="6">
        <v>2018</v>
      </c>
      <c r="B362" s="6">
        <v>2498873</v>
      </c>
      <c r="C362" s="6" t="s">
        <v>58</v>
      </c>
      <c r="D362" s="6">
        <v>7</v>
      </c>
      <c r="E362" s="6" t="s">
        <v>21</v>
      </c>
      <c r="F362" s="6" t="s">
        <v>11</v>
      </c>
      <c r="G362" s="6" t="s">
        <v>7</v>
      </c>
      <c r="H362" s="6" t="s">
        <v>8</v>
      </c>
      <c r="I362" s="6" t="s">
        <v>8</v>
      </c>
      <c r="J362" s="6" t="s">
        <v>8</v>
      </c>
      <c r="K362" s="6" t="s">
        <v>8</v>
      </c>
      <c r="L362" s="6" t="s">
        <v>47</v>
      </c>
      <c r="M362" s="6" t="s">
        <v>47</v>
      </c>
    </row>
    <row r="363" spans="1:13" x14ac:dyDescent="0.2">
      <c r="A363" s="6">
        <v>2018</v>
      </c>
      <c r="B363" s="6">
        <v>2681815</v>
      </c>
      <c r="C363" s="6" t="s">
        <v>58</v>
      </c>
      <c r="D363" s="6">
        <v>7</v>
      </c>
      <c r="E363" s="6" t="s">
        <v>21</v>
      </c>
      <c r="F363" s="6" t="s">
        <v>11</v>
      </c>
      <c r="G363" s="6" t="s">
        <v>11</v>
      </c>
      <c r="H363" s="6" t="s">
        <v>10</v>
      </c>
      <c r="I363" s="6" t="s">
        <v>10</v>
      </c>
      <c r="J363" s="6" t="s">
        <v>11</v>
      </c>
      <c r="K363" s="6" t="s">
        <v>11</v>
      </c>
      <c r="L363" s="6" t="s">
        <v>47</v>
      </c>
      <c r="M363" s="6" t="s">
        <v>47</v>
      </c>
    </row>
    <row r="364" spans="1:13" x14ac:dyDescent="0.2">
      <c r="A364" s="6">
        <v>2018</v>
      </c>
      <c r="B364" s="6">
        <v>2826792</v>
      </c>
      <c r="C364" s="6" t="s">
        <v>58</v>
      </c>
      <c r="D364" s="6">
        <v>7</v>
      </c>
      <c r="E364" s="6" t="s">
        <v>21</v>
      </c>
      <c r="F364" s="6" t="s">
        <v>11</v>
      </c>
      <c r="G364" s="6" t="s">
        <v>10</v>
      </c>
      <c r="H364" s="6" t="s">
        <v>10</v>
      </c>
      <c r="I364" s="6" t="s">
        <v>10</v>
      </c>
      <c r="J364" s="6" t="s">
        <v>10</v>
      </c>
      <c r="K364" s="6" t="s">
        <v>10</v>
      </c>
      <c r="L364" s="6" t="s">
        <v>47</v>
      </c>
      <c r="M364" s="6" t="s">
        <v>46</v>
      </c>
    </row>
    <row r="365" spans="1:13" x14ac:dyDescent="0.2">
      <c r="A365" s="6">
        <v>2019</v>
      </c>
      <c r="B365" s="6">
        <v>2455562</v>
      </c>
      <c r="C365" s="6" t="s">
        <v>58</v>
      </c>
      <c r="D365" s="6">
        <v>0</v>
      </c>
      <c r="E365" s="6" t="s">
        <v>18</v>
      </c>
      <c r="F365" s="6" t="s">
        <v>11</v>
      </c>
      <c r="G365" s="6" t="s">
        <v>11</v>
      </c>
      <c r="H365" s="6" t="s">
        <v>11</v>
      </c>
      <c r="I365" s="6" t="s">
        <v>11</v>
      </c>
      <c r="J365" s="6" t="s">
        <v>11</v>
      </c>
      <c r="K365" s="6" t="s">
        <v>11</v>
      </c>
      <c r="L365" s="6" t="s">
        <v>47</v>
      </c>
      <c r="M365" s="6" t="s">
        <v>46</v>
      </c>
    </row>
    <row r="366" spans="1:13" x14ac:dyDescent="0.2">
      <c r="A366" s="6">
        <v>2019</v>
      </c>
      <c r="B366" s="6">
        <v>2649828</v>
      </c>
      <c r="C366" s="6" t="s">
        <v>58</v>
      </c>
      <c r="D366" s="6">
        <v>1</v>
      </c>
      <c r="E366" s="6" t="s">
        <v>19</v>
      </c>
      <c r="F366" s="6" t="s">
        <v>11</v>
      </c>
      <c r="G366" s="6" t="s">
        <v>10</v>
      </c>
      <c r="H366" s="6" t="s">
        <v>10</v>
      </c>
      <c r="I366" s="6" t="s">
        <v>10</v>
      </c>
      <c r="J366" s="6" t="s">
        <v>11</v>
      </c>
      <c r="K366" s="6" t="s">
        <v>11</v>
      </c>
      <c r="L366" s="6" t="s">
        <v>47</v>
      </c>
      <c r="M366" s="6" t="s">
        <v>46</v>
      </c>
    </row>
    <row r="367" spans="1:13" x14ac:dyDescent="0.2">
      <c r="A367" s="6">
        <v>2019</v>
      </c>
      <c r="B367" s="6">
        <v>2085280</v>
      </c>
      <c r="C367" s="6" t="s">
        <v>58</v>
      </c>
      <c r="D367" s="6">
        <v>2</v>
      </c>
      <c r="E367" s="6" t="s">
        <v>20</v>
      </c>
      <c r="F367" s="6" t="s">
        <v>11</v>
      </c>
      <c r="G367" s="6" t="s">
        <v>11</v>
      </c>
      <c r="H367" s="6" t="s">
        <v>11</v>
      </c>
      <c r="I367" s="6" t="s">
        <v>11</v>
      </c>
      <c r="J367" s="6" t="s">
        <v>11</v>
      </c>
      <c r="K367" s="6" t="s">
        <v>11</v>
      </c>
      <c r="L367" s="6" t="s">
        <v>47</v>
      </c>
      <c r="M367" s="6" t="s">
        <v>46</v>
      </c>
    </row>
    <row r="368" spans="1:13" x14ac:dyDescent="0.2">
      <c r="A368" s="6">
        <v>2019</v>
      </c>
      <c r="B368" s="6">
        <v>2576404</v>
      </c>
      <c r="C368" s="6" t="s">
        <v>58</v>
      </c>
      <c r="D368" s="6">
        <v>3</v>
      </c>
      <c r="E368" s="6" t="s">
        <v>19</v>
      </c>
      <c r="F368" s="6" t="s">
        <v>11</v>
      </c>
      <c r="G368" s="6" t="s">
        <v>11</v>
      </c>
      <c r="H368" s="6" t="s">
        <v>11</v>
      </c>
      <c r="I368" s="6" t="s">
        <v>11</v>
      </c>
      <c r="J368" s="6" t="s">
        <v>11</v>
      </c>
      <c r="K368" s="6" t="s">
        <v>11</v>
      </c>
      <c r="L368" s="6" t="s">
        <v>47</v>
      </c>
      <c r="M368" s="6" t="s">
        <v>47</v>
      </c>
    </row>
    <row r="369" spans="1:13" x14ac:dyDescent="0.2">
      <c r="A369" s="6">
        <v>2019</v>
      </c>
      <c r="B369" s="6">
        <v>2607660</v>
      </c>
      <c r="C369" s="6" t="s">
        <v>58</v>
      </c>
      <c r="D369" s="6">
        <v>3</v>
      </c>
      <c r="E369" s="6" t="s">
        <v>18</v>
      </c>
      <c r="F369" s="6" t="s">
        <v>11</v>
      </c>
      <c r="G369" s="6" t="s">
        <v>10</v>
      </c>
      <c r="H369" s="6" t="s">
        <v>10</v>
      </c>
      <c r="I369" s="6" t="s">
        <v>10</v>
      </c>
      <c r="J369" s="6" t="s">
        <v>9</v>
      </c>
      <c r="K369" s="6" t="s">
        <v>10</v>
      </c>
      <c r="L369" s="6" t="s">
        <v>47</v>
      </c>
      <c r="M369" s="6" t="s">
        <v>47</v>
      </c>
    </row>
    <row r="370" spans="1:13" x14ac:dyDescent="0.2">
      <c r="A370" s="6">
        <v>2019</v>
      </c>
      <c r="B370" s="6">
        <v>2095181</v>
      </c>
      <c r="C370" s="6" t="s">
        <v>58</v>
      </c>
      <c r="D370" s="6">
        <v>4</v>
      </c>
      <c r="E370" s="6" t="s">
        <v>19</v>
      </c>
      <c r="F370" s="6" t="s">
        <v>11</v>
      </c>
      <c r="G370" s="6" t="s">
        <v>11</v>
      </c>
      <c r="H370" s="6" t="s">
        <v>11</v>
      </c>
      <c r="I370" s="6" t="s">
        <v>11</v>
      </c>
      <c r="J370" s="6" t="s">
        <v>11</v>
      </c>
      <c r="K370" s="6" t="s">
        <v>11</v>
      </c>
      <c r="L370" s="6" t="s">
        <v>47</v>
      </c>
      <c r="M370" s="6" t="s">
        <v>48</v>
      </c>
    </row>
    <row r="371" spans="1:13" x14ac:dyDescent="0.2">
      <c r="A371" s="6">
        <v>2019</v>
      </c>
      <c r="B371" s="6">
        <v>2024957</v>
      </c>
      <c r="C371" s="6" t="s">
        <v>58</v>
      </c>
      <c r="D371" s="6">
        <v>5</v>
      </c>
      <c r="E371" s="6" t="s">
        <v>19</v>
      </c>
      <c r="F371" s="6" t="s">
        <v>11</v>
      </c>
      <c r="G371" s="6" t="s">
        <v>9</v>
      </c>
      <c r="H371" s="6" t="s">
        <v>10</v>
      </c>
      <c r="I371" s="6" t="s">
        <v>10</v>
      </c>
      <c r="J371" s="6" t="s">
        <v>9</v>
      </c>
      <c r="K371" s="6" t="s">
        <v>9</v>
      </c>
      <c r="L371" s="6" t="s">
        <v>47</v>
      </c>
      <c r="M371" s="6" t="s">
        <v>46</v>
      </c>
    </row>
    <row r="372" spans="1:13" x14ac:dyDescent="0.2">
      <c r="A372" s="6">
        <v>2019</v>
      </c>
      <c r="B372" s="6">
        <v>2737979</v>
      </c>
      <c r="C372" s="6" t="s">
        <v>58</v>
      </c>
      <c r="D372" s="6">
        <v>5</v>
      </c>
      <c r="E372" s="6" t="s">
        <v>19</v>
      </c>
      <c r="F372" s="6" t="s">
        <v>11</v>
      </c>
      <c r="G372" s="6" t="s">
        <v>11</v>
      </c>
      <c r="H372" s="6" t="s">
        <v>11</v>
      </c>
      <c r="I372" s="6" t="s">
        <v>11</v>
      </c>
      <c r="J372" s="6" t="s">
        <v>11</v>
      </c>
      <c r="K372" s="6" t="s">
        <v>11</v>
      </c>
      <c r="L372" s="6" t="s">
        <v>47</v>
      </c>
      <c r="M372" s="6" t="s">
        <v>45</v>
      </c>
    </row>
    <row r="373" spans="1:13" x14ac:dyDescent="0.2">
      <c r="A373" s="6">
        <v>2019</v>
      </c>
      <c r="B373" s="6">
        <v>2408857</v>
      </c>
      <c r="C373" s="6" t="s">
        <v>58</v>
      </c>
      <c r="D373" s="6">
        <v>6</v>
      </c>
      <c r="E373" s="6" t="s">
        <v>21</v>
      </c>
      <c r="F373" s="6" t="s">
        <v>11</v>
      </c>
      <c r="G373" s="6" t="s">
        <v>11</v>
      </c>
      <c r="H373" s="6" t="s">
        <v>10</v>
      </c>
      <c r="I373" s="6" t="s">
        <v>9</v>
      </c>
      <c r="J373" s="6" t="s">
        <v>10</v>
      </c>
      <c r="K373" s="6" t="s">
        <v>10</v>
      </c>
      <c r="L373" s="6" t="s">
        <v>47</v>
      </c>
      <c r="M373" s="6" t="s">
        <v>47</v>
      </c>
    </row>
    <row r="374" spans="1:13" x14ac:dyDescent="0.2">
      <c r="A374" s="6">
        <v>2019</v>
      </c>
      <c r="B374" s="6">
        <v>2539738</v>
      </c>
      <c r="C374" s="6" t="s">
        <v>58</v>
      </c>
      <c r="D374" s="6">
        <v>6</v>
      </c>
      <c r="E374" s="6" t="s">
        <v>21</v>
      </c>
      <c r="F374" s="6" t="s">
        <v>11</v>
      </c>
      <c r="G374" s="6" t="s">
        <v>9</v>
      </c>
      <c r="H374" s="6" t="s">
        <v>9</v>
      </c>
      <c r="I374" s="6" t="s">
        <v>9</v>
      </c>
      <c r="J374" s="6" t="s">
        <v>9</v>
      </c>
      <c r="K374" s="6" t="s">
        <v>9</v>
      </c>
      <c r="L374" s="6" t="s">
        <v>47</v>
      </c>
      <c r="M374" s="6" t="s">
        <v>46</v>
      </c>
    </row>
    <row r="375" spans="1:13" x14ac:dyDescent="0.2">
      <c r="A375" s="6">
        <v>2019</v>
      </c>
      <c r="B375" s="6">
        <v>2707185</v>
      </c>
      <c r="C375" s="6" t="s">
        <v>58</v>
      </c>
      <c r="D375" s="6">
        <v>6</v>
      </c>
      <c r="E375" s="6" t="s">
        <v>21</v>
      </c>
      <c r="F375" s="6" t="s">
        <v>11</v>
      </c>
      <c r="G375" s="6" t="s">
        <v>10</v>
      </c>
      <c r="H375" s="6" t="s">
        <v>10</v>
      </c>
      <c r="I375" s="6" t="s">
        <v>9</v>
      </c>
      <c r="J375" s="6" t="s">
        <v>10</v>
      </c>
      <c r="K375" s="6" t="s">
        <v>9</v>
      </c>
      <c r="L375" s="6" t="s">
        <v>47</v>
      </c>
      <c r="M375" s="6" t="s">
        <v>47</v>
      </c>
    </row>
    <row r="376" spans="1:13" x14ac:dyDescent="0.2">
      <c r="A376" s="6">
        <v>2019</v>
      </c>
      <c r="B376" s="6">
        <v>2798217</v>
      </c>
      <c r="C376" s="6" t="s">
        <v>58</v>
      </c>
      <c r="D376" s="6">
        <v>7</v>
      </c>
      <c r="E376" s="6" t="s">
        <v>21</v>
      </c>
      <c r="F376" s="6" t="s">
        <v>11</v>
      </c>
      <c r="G376" s="6" t="s">
        <v>8</v>
      </c>
      <c r="H376" s="6" t="s">
        <v>9</v>
      </c>
      <c r="I376" s="6" t="s">
        <v>9</v>
      </c>
      <c r="J376" s="6" t="s">
        <v>9</v>
      </c>
      <c r="K376" s="6" t="s">
        <v>9</v>
      </c>
      <c r="L376" s="6" t="s">
        <v>47</v>
      </c>
      <c r="M376" s="6" t="s">
        <v>47</v>
      </c>
    </row>
    <row r="377" spans="1:13" x14ac:dyDescent="0.2">
      <c r="A377" s="6">
        <v>2018</v>
      </c>
      <c r="B377" s="6">
        <v>2238238</v>
      </c>
      <c r="C377" s="6" t="s">
        <v>58</v>
      </c>
      <c r="D377" s="6">
        <v>4</v>
      </c>
      <c r="E377" s="6" t="s">
        <v>20</v>
      </c>
      <c r="F377" s="6" t="s">
        <v>7</v>
      </c>
      <c r="G377" s="6" t="s">
        <v>8</v>
      </c>
      <c r="H377" s="6" t="s">
        <v>10</v>
      </c>
      <c r="I377" s="6" t="s">
        <v>10</v>
      </c>
      <c r="J377" s="6" t="s">
        <v>7</v>
      </c>
      <c r="K377" s="6" t="s">
        <v>7</v>
      </c>
      <c r="L377" s="6" t="s">
        <v>47</v>
      </c>
      <c r="M377" s="6" t="s">
        <v>46</v>
      </c>
    </row>
    <row r="378" spans="1:13" x14ac:dyDescent="0.2">
      <c r="A378" s="6">
        <v>2018</v>
      </c>
      <c r="B378" s="6">
        <v>2595640</v>
      </c>
      <c r="C378" s="6" t="s">
        <v>58</v>
      </c>
      <c r="D378" s="6">
        <v>5</v>
      </c>
      <c r="E378" s="6" t="s">
        <v>20</v>
      </c>
      <c r="F378" s="6" t="s">
        <v>7</v>
      </c>
      <c r="G378" s="6" t="s">
        <v>7</v>
      </c>
      <c r="H378" s="6" t="s">
        <v>7</v>
      </c>
      <c r="I378" s="6" t="s">
        <v>7</v>
      </c>
      <c r="J378" s="6" t="s">
        <v>9</v>
      </c>
      <c r="K378" s="6" t="s">
        <v>9</v>
      </c>
      <c r="L378" s="6" t="s">
        <v>47</v>
      </c>
      <c r="M378" s="6" t="s">
        <v>47</v>
      </c>
    </row>
    <row r="379" spans="1:13" x14ac:dyDescent="0.2">
      <c r="A379" s="6">
        <v>2018</v>
      </c>
      <c r="B379" s="6">
        <v>2151974</v>
      </c>
      <c r="C379" s="6" t="s">
        <v>58</v>
      </c>
      <c r="D379" s="6">
        <v>6</v>
      </c>
      <c r="E379" s="6" t="s">
        <v>21</v>
      </c>
      <c r="F379" s="6" t="s">
        <v>7</v>
      </c>
      <c r="G379" s="6" t="s">
        <v>10</v>
      </c>
      <c r="H379" s="6" t="s">
        <v>8</v>
      </c>
      <c r="I379" s="6" t="s">
        <v>8</v>
      </c>
      <c r="J379" s="6" t="s">
        <v>10</v>
      </c>
      <c r="K379" s="6" t="s">
        <v>8</v>
      </c>
      <c r="L379" s="6" t="s">
        <v>47</v>
      </c>
      <c r="M379" s="6" t="s">
        <v>48</v>
      </c>
    </row>
    <row r="380" spans="1:13" x14ac:dyDescent="0.2">
      <c r="A380" s="6">
        <v>2018</v>
      </c>
      <c r="B380" s="6">
        <v>2634554</v>
      </c>
      <c r="C380" s="6" t="s">
        <v>58</v>
      </c>
      <c r="D380" s="6">
        <v>6</v>
      </c>
      <c r="E380" s="6" t="s">
        <v>21</v>
      </c>
      <c r="F380" s="6" t="s">
        <v>7</v>
      </c>
      <c r="G380" s="6" t="s">
        <v>8</v>
      </c>
      <c r="H380" s="6" t="s">
        <v>9</v>
      </c>
      <c r="I380" s="6" t="s">
        <v>8</v>
      </c>
      <c r="J380" s="6" t="s">
        <v>9</v>
      </c>
      <c r="K380" s="6" t="s">
        <v>9</v>
      </c>
      <c r="L380" s="6" t="s">
        <v>47</v>
      </c>
      <c r="M380" s="6" t="s">
        <v>48</v>
      </c>
    </row>
    <row r="381" spans="1:13" x14ac:dyDescent="0.2">
      <c r="A381" s="6">
        <v>2018</v>
      </c>
      <c r="B381" s="6">
        <v>2816953</v>
      </c>
      <c r="C381" s="6" t="s">
        <v>58</v>
      </c>
      <c r="D381" s="6">
        <v>7</v>
      </c>
      <c r="E381" s="6" t="s">
        <v>21</v>
      </c>
      <c r="F381" s="6" t="s">
        <v>7</v>
      </c>
      <c r="G381" s="6" t="s">
        <v>8</v>
      </c>
      <c r="H381" s="6" t="s">
        <v>8</v>
      </c>
      <c r="I381" s="6" t="s">
        <v>8</v>
      </c>
      <c r="J381" s="6" t="s">
        <v>7</v>
      </c>
      <c r="K381" s="6" t="s">
        <v>8</v>
      </c>
      <c r="L381" s="6" t="s">
        <v>47</v>
      </c>
      <c r="M381" s="6" t="s">
        <v>48</v>
      </c>
    </row>
    <row r="382" spans="1:13" x14ac:dyDescent="0.2">
      <c r="A382" s="6">
        <v>2019</v>
      </c>
      <c r="B382" s="6">
        <v>2889887</v>
      </c>
      <c r="C382" s="6" t="s">
        <v>58</v>
      </c>
      <c r="D382" s="6">
        <v>4</v>
      </c>
      <c r="E382" s="6" t="s">
        <v>19</v>
      </c>
      <c r="F382" s="6" t="s">
        <v>7</v>
      </c>
      <c r="G382" s="6" t="s">
        <v>8</v>
      </c>
      <c r="H382" s="6" t="s">
        <v>7</v>
      </c>
      <c r="I382" s="6" t="s">
        <v>9</v>
      </c>
      <c r="J382" s="6" t="s">
        <v>7</v>
      </c>
      <c r="K382" s="6" t="s">
        <v>7</v>
      </c>
      <c r="L382" s="6" t="s">
        <v>47</v>
      </c>
      <c r="M382" s="6" t="s">
        <v>46</v>
      </c>
    </row>
    <row r="383" spans="1:13" x14ac:dyDescent="0.2">
      <c r="A383" s="6">
        <v>2018</v>
      </c>
      <c r="B383" s="6">
        <v>2464639</v>
      </c>
      <c r="C383" s="6" t="s">
        <v>58</v>
      </c>
      <c r="D383" s="6">
        <v>1</v>
      </c>
      <c r="E383" s="6" t="s">
        <v>19</v>
      </c>
      <c r="F383" s="6" t="s">
        <v>10</v>
      </c>
      <c r="G383" s="6" t="s">
        <v>10</v>
      </c>
      <c r="H383" s="6" t="s">
        <v>10</v>
      </c>
      <c r="I383" s="6" t="s">
        <v>10</v>
      </c>
      <c r="J383" s="6" t="s">
        <v>10</v>
      </c>
      <c r="K383" s="6" t="s">
        <v>10</v>
      </c>
      <c r="L383" s="6" t="s">
        <v>48</v>
      </c>
      <c r="M383" s="6" t="s">
        <v>47</v>
      </c>
    </row>
    <row r="384" spans="1:13" x14ac:dyDescent="0.2">
      <c r="A384" s="6">
        <v>2018</v>
      </c>
      <c r="B384" s="6">
        <v>2079064</v>
      </c>
      <c r="C384" s="6" t="s">
        <v>58</v>
      </c>
      <c r="D384" s="6">
        <v>2</v>
      </c>
      <c r="E384" s="6" t="s">
        <v>19</v>
      </c>
      <c r="F384" s="6" t="s">
        <v>10</v>
      </c>
      <c r="G384" s="6" t="s">
        <v>9</v>
      </c>
      <c r="H384" s="6" t="s">
        <v>9</v>
      </c>
      <c r="I384" s="6" t="s">
        <v>10</v>
      </c>
      <c r="J384" s="6" t="s">
        <v>8</v>
      </c>
      <c r="K384" s="6" t="s">
        <v>11</v>
      </c>
      <c r="L384" s="6" t="s">
        <v>48</v>
      </c>
      <c r="M384" s="6" t="s">
        <v>48</v>
      </c>
    </row>
    <row r="385" spans="1:13" x14ac:dyDescent="0.2">
      <c r="A385" s="6">
        <v>2018</v>
      </c>
      <c r="B385" s="6">
        <v>2294449</v>
      </c>
      <c r="C385" s="6" t="s">
        <v>58</v>
      </c>
      <c r="D385" s="6">
        <v>2</v>
      </c>
      <c r="E385" s="6" t="s">
        <v>19</v>
      </c>
      <c r="F385" s="6" t="s">
        <v>10</v>
      </c>
      <c r="G385" s="6" t="s">
        <v>11</v>
      </c>
      <c r="H385" s="6" t="s">
        <v>11</v>
      </c>
      <c r="I385" s="6" t="s">
        <v>11</v>
      </c>
      <c r="J385" s="6" t="s">
        <v>11</v>
      </c>
      <c r="K385" s="6" t="s">
        <v>11</v>
      </c>
      <c r="L385" s="6" t="s">
        <v>48</v>
      </c>
      <c r="M385" s="6" t="s">
        <v>48</v>
      </c>
    </row>
    <row r="386" spans="1:13" x14ac:dyDescent="0.2">
      <c r="A386" s="6">
        <v>2018</v>
      </c>
      <c r="B386" s="6">
        <v>2519518</v>
      </c>
      <c r="C386" s="6" t="s">
        <v>58</v>
      </c>
      <c r="D386" s="6">
        <v>2</v>
      </c>
      <c r="E386" s="6" t="s">
        <v>19</v>
      </c>
      <c r="F386" s="6" t="s">
        <v>10</v>
      </c>
      <c r="G386" s="6" t="s">
        <v>8</v>
      </c>
      <c r="H386" s="6" t="s">
        <v>8</v>
      </c>
      <c r="I386" s="6" t="s">
        <v>8</v>
      </c>
      <c r="J386" s="6" t="s">
        <v>8</v>
      </c>
      <c r="K386" s="6" t="s">
        <v>9</v>
      </c>
      <c r="L386" s="6" t="s">
        <v>48</v>
      </c>
      <c r="M386" s="6" t="s">
        <v>48</v>
      </c>
    </row>
    <row r="387" spans="1:13" x14ac:dyDescent="0.2">
      <c r="A387" s="6">
        <v>2018</v>
      </c>
      <c r="B387" s="6">
        <v>2617911</v>
      </c>
      <c r="C387" s="6" t="s">
        <v>58</v>
      </c>
      <c r="D387" s="6">
        <v>3</v>
      </c>
      <c r="E387" s="6" t="s">
        <v>19</v>
      </c>
      <c r="F387" s="6" t="s">
        <v>10</v>
      </c>
      <c r="G387" s="6" t="s">
        <v>8</v>
      </c>
      <c r="H387" s="6" t="s">
        <v>10</v>
      </c>
      <c r="I387" s="6" t="s">
        <v>8</v>
      </c>
      <c r="J387" s="6" t="s">
        <v>9</v>
      </c>
      <c r="K387" s="6" t="s">
        <v>10</v>
      </c>
      <c r="L387" s="6" t="s">
        <v>48</v>
      </c>
      <c r="M387" s="6" t="s">
        <v>47</v>
      </c>
    </row>
    <row r="388" spans="1:13" x14ac:dyDescent="0.2">
      <c r="A388" s="6">
        <v>2018</v>
      </c>
      <c r="B388" s="6">
        <v>2741170</v>
      </c>
      <c r="C388" s="6" t="s">
        <v>58</v>
      </c>
      <c r="D388" s="6">
        <v>3</v>
      </c>
      <c r="E388" s="6" t="s">
        <v>19</v>
      </c>
      <c r="F388" s="6" t="s">
        <v>10</v>
      </c>
      <c r="G388" s="6" t="s">
        <v>9</v>
      </c>
      <c r="H388" s="6" t="s">
        <v>10</v>
      </c>
      <c r="I388" s="6" t="s">
        <v>10</v>
      </c>
      <c r="J388" s="6" t="s">
        <v>10</v>
      </c>
      <c r="K388" s="6" t="s">
        <v>10</v>
      </c>
      <c r="L388" s="6" t="s">
        <v>48</v>
      </c>
      <c r="M388" s="6" t="s">
        <v>47</v>
      </c>
    </row>
    <row r="389" spans="1:13" x14ac:dyDescent="0.2">
      <c r="A389" s="6">
        <v>2018</v>
      </c>
      <c r="B389" s="6">
        <v>2324895</v>
      </c>
      <c r="C389" s="6" t="s">
        <v>58</v>
      </c>
      <c r="D389" s="6">
        <v>4</v>
      </c>
      <c r="E389" s="6" t="s">
        <v>18</v>
      </c>
      <c r="F389" s="6" t="s">
        <v>10</v>
      </c>
      <c r="G389" s="6" t="s">
        <v>10</v>
      </c>
      <c r="H389" s="6" t="s">
        <v>10</v>
      </c>
      <c r="I389" s="6" t="s">
        <v>10</v>
      </c>
      <c r="J389" s="6" t="s">
        <v>10</v>
      </c>
      <c r="K389" s="6" t="s">
        <v>10</v>
      </c>
      <c r="L389" s="6" t="s">
        <v>48</v>
      </c>
      <c r="M389" s="6" t="s">
        <v>48</v>
      </c>
    </row>
    <row r="390" spans="1:13" x14ac:dyDescent="0.2">
      <c r="A390" s="6">
        <v>2018</v>
      </c>
      <c r="B390" s="6">
        <v>2116937</v>
      </c>
      <c r="C390" s="6" t="s">
        <v>58</v>
      </c>
      <c r="D390" s="6">
        <v>5</v>
      </c>
      <c r="E390" s="6" t="s">
        <v>20</v>
      </c>
      <c r="F390" s="6" t="s">
        <v>10</v>
      </c>
      <c r="G390" s="6" t="s">
        <v>8</v>
      </c>
      <c r="H390" s="6" t="s">
        <v>8</v>
      </c>
      <c r="I390" s="6" t="s">
        <v>8</v>
      </c>
      <c r="J390" s="6" t="s">
        <v>8</v>
      </c>
      <c r="K390" s="6" t="s">
        <v>9</v>
      </c>
      <c r="L390" s="6" t="s">
        <v>48</v>
      </c>
      <c r="M390" s="6" t="s">
        <v>47</v>
      </c>
    </row>
    <row r="391" spans="1:13" x14ac:dyDescent="0.2">
      <c r="A391" s="6">
        <v>2018</v>
      </c>
      <c r="B391" s="6">
        <v>2300713</v>
      </c>
      <c r="C391" s="6" t="s">
        <v>58</v>
      </c>
      <c r="D391" s="6">
        <v>6</v>
      </c>
      <c r="E391" s="6" t="s">
        <v>21</v>
      </c>
      <c r="F391" s="6" t="s">
        <v>10</v>
      </c>
      <c r="G391" s="6" t="s">
        <v>10</v>
      </c>
      <c r="H391" s="6" t="s">
        <v>9</v>
      </c>
      <c r="I391" s="6" t="s">
        <v>8</v>
      </c>
      <c r="J391" s="6" t="s">
        <v>7</v>
      </c>
      <c r="K391" s="6" t="s">
        <v>7</v>
      </c>
      <c r="L391" s="6" t="s">
        <v>48</v>
      </c>
      <c r="M391" s="6" t="s">
        <v>47</v>
      </c>
    </row>
    <row r="392" spans="1:13" x14ac:dyDescent="0.2">
      <c r="A392" s="6">
        <v>2018</v>
      </c>
      <c r="B392" s="6">
        <v>2975706</v>
      </c>
      <c r="C392" s="6" t="s">
        <v>58</v>
      </c>
      <c r="D392" s="6">
        <v>6</v>
      </c>
      <c r="E392" s="6" t="s">
        <v>21</v>
      </c>
      <c r="F392" s="6" t="s">
        <v>10</v>
      </c>
      <c r="G392" s="6" t="s">
        <v>10</v>
      </c>
      <c r="H392" s="6" t="s">
        <v>10</v>
      </c>
      <c r="I392" s="6" t="s">
        <v>9</v>
      </c>
      <c r="J392" s="6" t="s">
        <v>10</v>
      </c>
      <c r="K392" s="6" t="s">
        <v>10</v>
      </c>
      <c r="L392" s="6" t="s">
        <v>48</v>
      </c>
      <c r="M392" s="6" t="s">
        <v>46</v>
      </c>
    </row>
    <row r="393" spans="1:13" x14ac:dyDescent="0.2">
      <c r="A393" s="6">
        <v>2018</v>
      </c>
      <c r="B393" s="6">
        <v>2729459</v>
      </c>
      <c r="C393" s="6" t="s">
        <v>58</v>
      </c>
      <c r="D393" s="6">
        <v>7</v>
      </c>
      <c r="E393" s="6" t="s">
        <v>21</v>
      </c>
      <c r="F393" s="6" t="s">
        <v>10</v>
      </c>
      <c r="G393" s="6" t="s">
        <v>11</v>
      </c>
      <c r="H393" s="6" t="s">
        <v>10</v>
      </c>
      <c r="I393" s="6" t="s">
        <v>9</v>
      </c>
      <c r="J393" s="6" t="s">
        <v>9</v>
      </c>
      <c r="K393" s="6" t="s">
        <v>8</v>
      </c>
      <c r="L393" s="6" t="s">
        <v>48</v>
      </c>
      <c r="M393" s="6" t="s">
        <v>48</v>
      </c>
    </row>
    <row r="394" spans="1:13" x14ac:dyDescent="0.2">
      <c r="A394" s="6">
        <v>2018</v>
      </c>
      <c r="B394" s="6">
        <v>2243257</v>
      </c>
      <c r="C394" s="6" t="s">
        <v>58</v>
      </c>
      <c r="D394" s="6">
        <v>8</v>
      </c>
      <c r="E394" s="6" t="s">
        <v>21</v>
      </c>
      <c r="F394" s="6" t="s">
        <v>10</v>
      </c>
      <c r="G394" s="6" t="s">
        <v>9</v>
      </c>
      <c r="H394" s="6" t="s">
        <v>9</v>
      </c>
      <c r="I394" s="6" t="s">
        <v>9</v>
      </c>
      <c r="J394" s="6" t="s">
        <v>10</v>
      </c>
      <c r="K394" s="6" t="s">
        <v>9</v>
      </c>
      <c r="L394" s="6" t="s">
        <v>48</v>
      </c>
      <c r="M394" s="6" t="s">
        <v>48</v>
      </c>
    </row>
    <row r="395" spans="1:13" x14ac:dyDescent="0.2">
      <c r="A395" s="6">
        <v>2018</v>
      </c>
      <c r="B395" s="6">
        <v>2465085</v>
      </c>
      <c r="C395" s="6" t="s">
        <v>58</v>
      </c>
      <c r="D395" s="6">
        <v>8</v>
      </c>
      <c r="E395" s="6" t="s">
        <v>21</v>
      </c>
      <c r="F395" s="6" t="s">
        <v>10</v>
      </c>
      <c r="G395" s="6" t="s">
        <v>11</v>
      </c>
      <c r="H395" s="6" t="s">
        <v>10</v>
      </c>
      <c r="I395" s="6" t="s">
        <v>10</v>
      </c>
      <c r="J395" s="6" t="s">
        <v>10</v>
      </c>
      <c r="K395" s="6" t="s">
        <v>9</v>
      </c>
      <c r="L395" s="6" t="s">
        <v>48</v>
      </c>
      <c r="M395" s="6" t="s">
        <v>48</v>
      </c>
    </row>
    <row r="396" spans="1:13" x14ac:dyDescent="0.2">
      <c r="A396" s="6">
        <v>2018</v>
      </c>
      <c r="B396" s="6">
        <v>2806669</v>
      </c>
      <c r="C396" s="6" t="s">
        <v>58</v>
      </c>
      <c r="D396" s="6">
        <v>8</v>
      </c>
      <c r="E396" s="6" t="s">
        <v>21</v>
      </c>
      <c r="F396" s="6" t="s">
        <v>10</v>
      </c>
      <c r="G396" s="6" t="s">
        <v>10</v>
      </c>
      <c r="H396" s="6" t="s">
        <v>10</v>
      </c>
      <c r="I396" s="6" t="s">
        <v>9</v>
      </c>
      <c r="J396" s="6" t="s">
        <v>10</v>
      </c>
      <c r="K396" s="6" t="s">
        <v>9</v>
      </c>
      <c r="L396" s="6" t="s">
        <v>48</v>
      </c>
      <c r="M396" s="6" t="s">
        <v>47</v>
      </c>
    </row>
    <row r="397" spans="1:13" x14ac:dyDescent="0.2">
      <c r="A397" s="6">
        <v>2018</v>
      </c>
      <c r="B397" s="6">
        <v>2815768</v>
      </c>
      <c r="C397" s="6" t="s">
        <v>58</v>
      </c>
      <c r="D397" s="6">
        <v>8</v>
      </c>
      <c r="E397" s="6" t="s">
        <v>21</v>
      </c>
      <c r="F397" s="6" t="s">
        <v>10</v>
      </c>
      <c r="G397" s="6" t="s">
        <v>10</v>
      </c>
      <c r="H397" s="6" t="s">
        <v>10</v>
      </c>
      <c r="I397" s="6" t="s">
        <v>10</v>
      </c>
      <c r="J397" s="6" t="s">
        <v>10</v>
      </c>
      <c r="K397" s="6" t="s">
        <v>10</v>
      </c>
      <c r="L397" s="6" t="s">
        <v>48</v>
      </c>
      <c r="M397" s="6" t="s">
        <v>48</v>
      </c>
    </row>
    <row r="398" spans="1:13" x14ac:dyDescent="0.2">
      <c r="A398" s="6">
        <v>2019</v>
      </c>
      <c r="B398" s="6">
        <v>2669489</v>
      </c>
      <c r="C398" s="6" t="s">
        <v>58</v>
      </c>
      <c r="D398" s="6">
        <v>0</v>
      </c>
      <c r="E398" s="6" t="s">
        <v>19</v>
      </c>
      <c r="F398" s="6" t="s">
        <v>10</v>
      </c>
      <c r="G398" s="6" t="s">
        <v>10</v>
      </c>
      <c r="H398" s="6" t="s">
        <v>11</v>
      </c>
      <c r="I398" s="6" t="s">
        <v>9</v>
      </c>
      <c r="J398" s="6" t="s">
        <v>10</v>
      </c>
      <c r="K398" s="6" t="s">
        <v>8</v>
      </c>
      <c r="L398" s="6" t="s">
        <v>48</v>
      </c>
      <c r="M398" s="6" t="s">
        <v>46</v>
      </c>
    </row>
    <row r="399" spans="1:13" x14ac:dyDescent="0.2">
      <c r="A399" s="6">
        <v>2019</v>
      </c>
      <c r="B399" s="6">
        <v>2766416</v>
      </c>
      <c r="C399" s="6" t="s">
        <v>58</v>
      </c>
      <c r="D399" s="6">
        <v>0</v>
      </c>
      <c r="E399" s="6" t="s">
        <v>19</v>
      </c>
      <c r="F399" s="6" t="s">
        <v>10</v>
      </c>
      <c r="G399" s="6" t="s">
        <v>10</v>
      </c>
      <c r="H399" s="6" t="s">
        <v>11</v>
      </c>
      <c r="I399" s="6" t="s">
        <v>10</v>
      </c>
      <c r="J399" s="6" t="s">
        <v>11</v>
      </c>
      <c r="K399" s="6" t="s">
        <v>10</v>
      </c>
      <c r="L399" s="6" t="s">
        <v>48</v>
      </c>
      <c r="M399" s="6" t="s">
        <v>48</v>
      </c>
    </row>
    <row r="400" spans="1:13" x14ac:dyDescent="0.2">
      <c r="A400" s="6">
        <v>2019</v>
      </c>
      <c r="B400" s="6">
        <v>2540319</v>
      </c>
      <c r="C400" s="6" t="s">
        <v>58</v>
      </c>
      <c r="D400" s="6">
        <v>1</v>
      </c>
      <c r="E400" s="6" t="s">
        <v>19</v>
      </c>
      <c r="F400" s="6" t="s">
        <v>10</v>
      </c>
      <c r="G400" s="6" t="s">
        <v>10</v>
      </c>
      <c r="H400" s="6" t="s">
        <v>10</v>
      </c>
      <c r="I400" s="6" t="s">
        <v>10</v>
      </c>
      <c r="J400" s="6" t="s">
        <v>10</v>
      </c>
      <c r="K400" s="6" t="s">
        <v>10</v>
      </c>
      <c r="L400" s="6" t="s">
        <v>48</v>
      </c>
      <c r="M400" s="6" t="s">
        <v>48</v>
      </c>
    </row>
    <row r="401" spans="1:13" x14ac:dyDescent="0.2">
      <c r="A401" s="6">
        <v>2019</v>
      </c>
      <c r="B401" s="6">
        <v>2219798</v>
      </c>
      <c r="C401" s="6" t="s">
        <v>58</v>
      </c>
      <c r="D401" s="6">
        <v>3</v>
      </c>
      <c r="E401" s="6" t="s">
        <v>19</v>
      </c>
      <c r="F401" s="6" t="s">
        <v>10</v>
      </c>
      <c r="G401" s="6" t="s">
        <v>7</v>
      </c>
      <c r="H401" s="6" t="s">
        <v>7</v>
      </c>
      <c r="I401" s="6" t="s">
        <v>7</v>
      </c>
      <c r="J401" s="6" t="s">
        <v>7</v>
      </c>
      <c r="K401" s="6" t="s">
        <v>9</v>
      </c>
      <c r="L401" s="6" t="s">
        <v>48</v>
      </c>
      <c r="M401" s="6" t="s">
        <v>48</v>
      </c>
    </row>
    <row r="402" spans="1:13" x14ac:dyDescent="0.2">
      <c r="A402" s="6">
        <v>2019</v>
      </c>
      <c r="B402" s="6">
        <v>2303298</v>
      </c>
      <c r="C402" s="6" t="s">
        <v>58</v>
      </c>
      <c r="D402" s="6">
        <v>4</v>
      </c>
      <c r="E402" s="6" t="s">
        <v>19</v>
      </c>
      <c r="F402" s="6" t="s">
        <v>10</v>
      </c>
      <c r="G402" s="6" t="s">
        <v>10</v>
      </c>
      <c r="H402" s="6" t="s">
        <v>10</v>
      </c>
      <c r="I402" s="6" t="s">
        <v>10</v>
      </c>
      <c r="J402" s="6" t="s">
        <v>10</v>
      </c>
      <c r="K402" s="6" t="s">
        <v>10</v>
      </c>
      <c r="L402" s="6" t="s">
        <v>48</v>
      </c>
      <c r="M402" s="6" t="s">
        <v>47</v>
      </c>
    </row>
    <row r="403" spans="1:13" x14ac:dyDescent="0.2">
      <c r="A403" s="6">
        <v>2019</v>
      </c>
      <c r="B403" s="6">
        <v>2830195</v>
      </c>
      <c r="C403" s="6" t="s">
        <v>58</v>
      </c>
      <c r="D403" s="6">
        <v>4</v>
      </c>
      <c r="E403" s="6" t="s">
        <v>19</v>
      </c>
      <c r="F403" s="6" t="s">
        <v>10</v>
      </c>
      <c r="G403" s="6" t="s">
        <v>9</v>
      </c>
      <c r="H403" s="6" t="s">
        <v>9</v>
      </c>
      <c r="I403" s="6" t="s">
        <v>9</v>
      </c>
      <c r="J403" s="6" t="s">
        <v>9</v>
      </c>
      <c r="K403" s="6" t="s">
        <v>9</v>
      </c>
      <c r="L403" s="6" t="s">
        <v>48</v>
      </c>
      <c r="M403" s="6" t="s">
        <v>48</v>
      </c>
    </row>
    <row r="404" spans="1:13" x14ac:dyDescent="0.2">
      <c r="A404" s="6">
        <v>2019</v>
      </c>
      <c r="B404" s="6">
        <v>2238464</v>
      </c>
      <c r="C404" s="6" t="s">
        <v>58</v>
      </c>
      <c r="D404" s="6">
        <v>5</v>
      </c>
      <c r="E404" s="6" t="s">
        <v>19</v>
      </c>
      <c r="F404" s="6" t="s">
        <v>10</v>
      </c>
      <c r="G404" s="6" t="s">
        <v>10</v>
      </c>
      <c r="H404" s="6" t="s">
        <v>10</v>
      </c>
      <c r="I404" s="6" t="s">
        <v>10</v>
      </c>
      <c r="J404" s="6" t="s">
        <v>10</v>
      </c>
      <c r="K404" s="6" t="s">
        <v>10</v>
      </c>
      <c r="L404" s="6" t="s">
        <v>48</v>
      </c>
      <c r="M404" s="6" t="s">
        <v>48</v>
      </c>
    </row>
    <row r="405" spans="1:13" x14ac:dyDescent="0.2">
      <c r="A405" s="6">
        <v>2019</v>
      </c>
      <c r="B405" s="6">
        <v>2264174</v>
      </c>
      <c r="C405" s="6" t="s">
        <v>58</v>
      </c>
      <c r="D405" s="6">
        <v>5</v>
      </c>
      <c r="E405" s="6" t="s">
        <v>20</v>
      </c>
      <c r="F405" s="6" t="s">
        <v>10</v>
      </c>
      <c r="G405" s="6" t="s">
        <v>8</v>
      </c>
      <c r="H405" s="6" t="s">
        <v>8</v>
      </c>
      <c r="I405" s="6" t="s">
        <v>8</v>
      </c>
      <c r="J405" s="6" t="s">
        <v>8</v>
      </c>
      <c r="K405" s="6" t="s">
        <v>9</v>
      </c>
      <c r="L405" s="6" t="s">
        <v>48</v>
      </c>
      <c r="M405" s="6" t="s">
        <v>47</v>
      </c>
    </row>
    <row r="406" spans="1:13" x14ac:dyDescent="0.2">
      <c r="A406" s="6">
        <v>2019</v>
      </c>
      <c r="B406" s="6">
        <v>2095611</v>
      </c>
      <c r="C406" s="6" t="s">
        <v>58</v>
      </c>
      <c r="D406" s="6">
        <v>6</v>
      </c>
      <c r="E406" s="6" t="s">
        <v>21</v>
      </c>
      <c r="F406" s="6" t="s">
        <v>10</v>
      </c>
      <c r="G406" s="6" t="s">
        <v>7</v>
      </c>
      <c r="H406" s="6" t="s">
        <v>8</v>
      </c>
      <c r="I406" s="6" t="s">
        <v>7</v>
      </c>
      <c r="J406" s="6" t="s">
        <v>7</v>
      </c>
      <c r="K406" s="6" t="s">
        <v>7</v>
      </c>
      <c r="L406" s="6" t="s">
        <v>48</v>
      </c>
      <c r="M406" s="6" t="s">
        <v>48</v>
      </c>
    </row>
    <row r="407" spans="1:13" x14ac:dyDescent="0.2">
      <c r="A407" s="6">
        <v>2019</v>
      </c>
      <c r="B407" s="6">
        <v>2161282</v>
      </c>
      <c r="C407" s="6" t="s">
        <v>58</v>
      </c>
      <c r="D407" s="6">
        <v>6</v>
      </c>
      <c r="E407" s="6" t="s">
        <v>21</v>
      </c>
      <c r="F407" s="6" t="s">
        <v>10</v>
      </c>
      <c r="G407" s="6" t="s">
        <v>10</v>
      </c>
      <c r="H407" s="6" t="s">
        <v>9</v>
      </c>
      <c r="I407" s="6" t="s">
        <v>10</v>
      </c>
      <c r="J407" s="6" t="s">
        <v>8</v>
      </c>
      <c r="K407" s="6" t="s">
        <v>8</v>
      </c>
      <c r="L407" s="6" t="s">
        <v>48</v>
      </c>
      <c r="M407" s="6" t="s">
        <v>47</v>
      </c>
    </row>
    <row r="408" spans="1:13" x14ac:dyDescent="0.2">
      <c r="A408" s="6">
        <v>2019</v>
      </c>
      <c r="B408" s="6">
        <v>2184985</v>
      </c>
      <c r="C408" s="6" t="s">
        <v>58</v>
      </c>
      <c r="D408" s="6">
        <v>6</v>
      </c>
      <c r="E408" s="6" t="s">
        <v>21</v>
      </c>
      <c r="F408" s="6" t="s">
        <v>10</v>
      </c>
      <c r="G408" s="6" t="s">
        <v>10</v>
      </c>
      <c r="H408" s="6" t="s">
        <v>10</v>
      </c>
      <c r="I408" s="6" t="s">
        <v>9</v>
      </c>
      <c r="J408" s="6" t="s">
        <v>9</v>
      </c>
      <c r="K408" s="6" t="s">
        <v>8</v>
      </c>
      <c r="L408" s="6" t="s">
        <v>48</v>
      </c>
      <c r="M408" s="6" t="s">
        <v>47</v>
      </c>
    </row>
    <row r="409" spans="1:13" x14ac:dyDescent="0.2">
      <c r="A409" s="6">
        <v>2019</v>
      </c>
      <c r="B409" s="6">
        <v>2462983</v>
      </c>
      <c r="C409" s="6" t="s">
        <v>58</v>
      </c>
      <c r="D409" s="6">
        <v>6</v>
      </c>
      <c r="E409" s="6" t="s">
        <v>21</v>
      </c>
      <c r="F409" s="6" t="s">
        <v>10</v>
      </c>
      <c r="G409" s="6" t="s">
        <v>9</v>
      </c>
      <c r="H409" s="6" t="s">
        <v>9</v>
      </c>
      <c r="I409" s="6" t="s">
        <v>9</v>
      </c>
      <c r="J409" s="6" t="s">
        <v>10</v>
      </c>
      <c r="K409" s="6" t="s">
        <v>10</v>
      </c>
      <c r="L409" s="6" t="s">
        <v>48</v>
      </c>
      <c r="M409" s="6" t="s">
        <v>48</v>
      </c>
    </row>
    <row r="410" spans="1:13" x14ac:dyDescent="0.2">
      <c r="A410" s="6">
        <v>2019</v>
      </c>
      <c r="B410" s="6">
        <v>2532422</v>
      </c>
      <c r="C410" s="6" t="s">
        <v>58</v>
      </c>
      <c r="D410" s="6">
        <v>6</v>
      </c>
      <c r="E410" s="6" t="s">
        <v>21</v>
      </c>
      <c r="F410" s="6" t="s">
        <v>10</v>
      </c>
      <c r="G410" s="6" t="s">
        <v>10</v>
      </c>
      <c r="H410" s="6" t="s">
        <v>10</v>
      </c>
      <c r="I410" s="6" t="s">
        <v>10</v>
      </c>
      <c r="J410" s="6" t="s">
        <v>10</v>
      </c>
      <c r="K410" s="6" t="s">
        <v>10</v>
      </c>
      <c r="L410" s="6" t="s">
        <v>48</v>
      </c>
      <c r="M410" s="6" t="s">
        <v>48</v>
      </c>
    </row>
    <row r="411" spans="1:13" x14ac:dyDescent="0.2">
      <c r="A411" s="6">
        <v>2019</v>
      </c>
      <c r="B411" s="6">
        <v>2717492</v>
      </c>
      <c r="C411" s="6" t="s">
        <v>58</v>
      </c>
      <c r="D411" s="6">
        <v>6</v>
      </c>
      <c r="E411" s="6" t="s">
        <v>21</v>
      </c>
      <c r="F411" s="6" t="s">
        <v>10</v>
      </c>
      <c r="G411" s="6" t="s">
        <v>8</v>
      </c>
      <c r="H411" s="6" t="s">
        <v>10</v>
      </c>
      <c r="I411" s="6" t="s">
        <v>9</v>
      </c>
      <c r="J411" s="6" t="s">
        <v>8</v>
      </c>
      <c r="K411" s="6" t="s">
        <v>7</v>
      </c>
      <c r="L411" s="6" t="s">
        <v>48</v>
      </c>
      <c r="M411" s="6" t="s">
        <v>49</v>
      </c>
    </row>
    <row r="412" spans="1:13" x14ac:dyDescent="0.2">
      <c r="A412" s="6">
        <v>2019</v>
      </c>
      <c r="B412" s="6">
        <v>2182130</v>
      </c>
      <c r="C412" s="6" t="s">
        <v>58</v>
      </c>
      <c r="D412" s="6">
        <v>7</v>
      </c>
      <c r="E412" s="6" t="s">
        <v>21</v>
      </c>
      <c r="F412" s="6" t="s">
        <v>10</v>
      </c>
      <c r="G412" s="6" t="s">
        <v>9</v>
      </c>
      <c r="H412" s="6" t="s">
        <v>9</v>
      </c>
      <c r="I412" s="6" t="s">
        <v>8</v>
      </c>
      <c r="J412" s="6" t="s">
        <v>8</v>
      </c>
      <c r="K412" s="6" t="s">
        <v>8</v>
      </c>
      <c r="L412" s="6" t="s">
        <v>48</v>
      </c>
      <c r="M412" s="6" t="s">
        <v>49</v>
      </c>
    </row>
    <row r="413" spans="1:13" x14ac:dyDescent="0.2">
      <c r="A413" s="6">
        <v>2019</v>
      </c>
      <c r="B413" s="6">
        <v>2257213</v>
      </c>
      <c r="C413" s="6" t="s">
        <v>58</v>
      </c>
      <c r="D413" s="6">
        <v>7</v>
      </c>
      <c r="E413" s="6" t="s">
        <v>21</v>
      </c>
      <c r="F413" s="6" t="s">
        <v>10</v>
      </c>
      <c r="G413" s="6" t="s">
        <v>10</v>
      </c>
      <c r="H413" s="6" t="s">
        <v>10</v>
      </c>
      <c r="I413" s="6" t="s">
        <v>8</v>
      </c>
      <c r="J413" s="6" t="s">
        <v>10</v>
      </c>
      <c r="K413" s="6" t="s">
        <v>9</v>
      </c>
      <c r="L413" s="6" t="s">
        <v>48</v>
      </c>
      <c r="M413" s="6" t="s">
        <v>48</v>
      </c>
    </row>
    <row r="414" spans="1:13" x14ac:dyDescent="0.2">
      <c r="A414" s="6">
        <v>2019</v>
      </c>
      <c r="B414" s="6">
        <v>2304932</v>
      </c>
      <c r="C414" s="6" t="s">
        <v>58</v>
      </c>
      <c r="D414" s="6">
        <v>7</v>
      </c>
      <c r="E414" s="6" t="s">
        <v>21</v>
      </c>
      <c r="F414" s="6" t="s">
        <v>10</v>
      </c>
      <c r="G414" s="6" t="s">
        <v>10</v>
      </c>
      <c r="H414" s="6" t="s">
        <v>10</v>
      </c>
      <c r="I414" s="6" t="s">
        <v>10</v>
      </c>
      <c r="J414" s="6" t="s">
        <v>10</v>
      </c>
      <c r="K414" s="6" t="s">
        <v>10</v>
      </c>
      <c r="L414" s="6" t="s">
        <v>48</v>
      </c>
      <c r="M414" s="6" t="s">
        <v>47</v>
      </c>
    </row>
    <row r="415" spans="1:13" x14ac:dyDescent="0.2">
      <c r="A415" s="6">
        <v>2019</v>
      </c>
      <c r="B415" s="6">
        <v>2590728</v>
      </c>
      <c r="C415" s="6" t="s">
        <v>58</v>
      </c>
      <c r="D415" s="6">
        <v>7</v>
      </c>
      <c r="E415" s="6" t="s">
        <v>21</v>
      </c>
      <c r="F415" s="6" t="s">
        <v>10</v>
      </c>
      <c r="G415" s="6" t="s">
        <v>8</v>
      </c>
      <c r="H415" s="6" t="s">
        <v>8</v>
      </c>
      <c r="I415" s="6" t="s">
        <v>8</v>
      </c>
      <c r="J415" s="6" t="s">
        <v>8</v>
      </c>
      <c r="K415" s="6" t="s">
        <v>9</v>
      </c>
      <c r="L415" s="6" t="s">
        <v>48</v>
      </c>
      <c r="M415" s="6" t="s">
        <v>47</v>
      </c>
    </row>
    <row r="416" spans="1:13" x14ac:dyDescent="0.2">
      <c r="A416" s="6">
        <v>2019</v>
      </c>
      <c r="B416" s="6">
        <v>2739816</v>
      </c>
      <c r="C416" s="6" t="s">
        <v>58</v>
      </c>
      <c r="D416" s="6">
        <v>7</v>
      </c>
      <c r="E416" s="6" t="s">
        <v>21</v>
      </c>
      <c r="F416" s="6" t="s">
        <v>10</v>
      </c>
      <c r="G416" s="6" t="s">
        <v>10</v>
      </c>
      <c r="H416" s="6" t="s">
        <v>10</v>
      </c>
      <c r="I416" s="6" t="s">
        <v>9</v>
      </c>
      <c r="J416" s="6" t="s">
        <v>7</v>
      </c>
      <c r="K416" s="6" t="s">
        <v>9</v>
      </c>
      <c r="L416" s="6" t="s">
        <v>48</v>
      </c>
      <c r="M416" s="6" t="s">
        <v>48</v>
      </c>
    </row>
    <row r="417" spans="1:13" x14ac:dyDescent="0.2">
      <c r="A417" s="6">
        <v>2019</v>
      </c>
      <c r="B417" s="6">
        <v>2761046</v>
      </c>
      <c r="C417" s="6" t="s">
        <v>58</v>
      </c>
      <c r="D417" s="6">
        <v>7</v>
      </c>
      <c r="E417" s="6" t="s">
        <v>21</v>
      </c>
      <c r="F417" s="6" t="s">
        <v>10</v>
      </c>
      <c r="G417" s="6" t="s">
        <v>10</v>
      </c>
      <c r="H417" s="6" t="s">
        <v>9</v>
      </c>
      <c r="I417" s="6" t="s">
        <v>9</v>
      </c>
      <c r="J417" s="6" t="s">
        <v>9</v>
      </c>
      <c r="K417" s="6" t="s">
        <v>9</v>
      </c>
      <c r="L417" s="6" t="s">
        <v>48</v>
      </c>
      <c r="M417" s="6" t="s">
        <v>46</v>
      </c>
    </row>
    <row r="418" spans="1:13" x14ac:dyDescent="0.2">
      <c r="A418" s="6">
        <v>2019</v>
      </c>
      <c r="B418" s="6">
        <v>2789378</v>
      </c>
      <c r="C418" s="6" t="s">
        <v>58</v>
      </c>
      <c r="D418" s="6">
        <v>7</v>
      </c>
      <c r="E418" s="6" t="s">
        <v>21</v>
      </c>
      <c r="F418" s="6" t="s">
        <v>10</v>
      </c>
      <c r="G418" s="6" t="s">
        <v>9</v>
      </c>
      <c r="H418" s="6" t="s">
        <v>8</v>
      </c>
      <c r="I418" s="6" t="s">
        <v>8</v>
      </c>
      <c r="J418" s="6" t="s">
        <v>11</v>
      </c>
      <c r="K418" s="6" t="s">
        <v>8</v>
      </c>
      <c r="L418" s="6" t="s">
        <v>48</v>
      </c>
      <c r="M418" s="6" t="s">
        <v>48</v>
      </c>
    </row>
    <row r="419" spans="1:13" x14ac:dyDescent="0.2">
      <c r="A419" s="6">
        <v>2019</v>
      </c>
      <c r="B419" s="6">
        <v>2969351</v>
      </c>
      <c r="C419" s="6" t="s">
        <v>58</v>
      </c>
      <c r="D419" s="6">
        <v>7</v>
      </c>
      <c r="E419" s="6" t="s">
        <v>21</v>
      </c>
      <c r="F419" s="6" t="s">
        <v>10</v>
      </c>
      <c r="G419" s="6" t="s">
        <v>10</v>
      </c>
      <c r="H419" s="6" t="s">
        <v>10</v>
      </c>
      <c r="I419" s="6" t="s">
        <v>10</v>
      </c>
      <c r="J419" s="6" t="s">
        <v>11</v>
      </c>
      <c r="K419" s="6" t="s">
        <v>9</v>
      </c>
      <c r="L419" s="6" t="s">
        <v>48</v>
      </c>
      <c r="M419" s="6" t="s">
        <v>48</v>
      </c>
    </row>
    <row r="420" spans="1:13" x14ac:dyDescent="0.2">
      <c r="A420" s="6">
        <v>2019</v>
      </c>
      <c r="B420" s="6">
        <v>2344640</v>
      </c>
      <c r="C420" s="6" t="s">
        <v>58</v>
      </c>
      <c r="D420" s="6">
        <v>8</v>
      </c>
      <c r="E420" s="6" t="s">
        <v>21</v>
      </c>
      <c r="F420" s="6" t="s">
        <v>10</v>
      </c>
      <c r="G420" s="6" t="s">
        <v>11</v>
      </c>
      <c r="H420" s="6" t="s">
        <v>11</v>
      </c>
      <c r="I420" s="6" t="s">
        <v>8</v>
      </c>
      <c r="J420" s="6" t="s">
        <v>9</v>
      </c>
      <c r="K420" s="6" t="s">
        <v>8</v>
      </c>
      <c r="L420" s="6" t="s">
        <v>48</v>
      </c>
      <c r="M420" s="6" t="s">
        <v>48</v>
      </c>
    </row>
    <row r="421" spans="1:13" x14ac:dyDescent="0.2">
      <c r="A421" s="6">
        <v>2019</v>
      </c>
      <c r="B421" s="6">
        <v>2573011</v>
      </c>
      <c r="C421" s="6" t="s">
        <v>58</v>
      </c>
      <c r="D421" s="6">
        <v>8</v>
      </c>
      <c r="E421" s="6" t="s">
        <v>21</v>
      </c>
      <c r="F421" s="6" t="s">
        <v>10</v>
      </c>
      <c r="G421" s="6" t="s">
        <v>11</v>
      </c>
      <c r="H421" s="6" t="s">
        <v>11</v>
      </c>
      <c r="I421" s="6" t="s">
        <v>11</v>
      </c>
      <c r="J421" s="6" t="s">
        <v>10</v>
      </c>
      <c r="K421" s="6" t="s">
        <v>9</v>
      </c>
      <c r="L421" s="6" t="s">
        <v>48</v>
      </c>
      <c r="M421" s="6" t="s">
        <v>49</v>
      </c>
    </row>
    <row r="422" spans="1:13" x14ac:dyDescent="0.2">
      <c r="A422" s="6">
        <v>2019</v>
      </c>
      <c r="B422" s="6">
        <v>2898434</v>
      </c>
      <c r="C422" s="6" t="s">
        <v>58</v>
      </c>
      <c r="D422" s="6">
        <v>8</v>
      </c>
      <c r="E422" s="6" t="s">
        <v>21</v>
      </c>
      <c r="F422" s="6" t="s">
        <v>10</v>
      </c>
      <c r="G422" s="6" t="s">
        <v>10</v>
      </c>
      <c r="H422" s="6" t="s">
        <v>9</v>
      </c>
      <c r="I422" s="6" t="s">
        <v>9</v>
      </c>
      <c r="J422" s="6" t="s">
        <v>9</v>
      </c>
      <c r="K422" s="6" t="s">
        <v>8</v>
      </c>
      <c r="L422" s="6" t="s">
        <v>48</v>
      </c>
      <c r="M422" s="6" t="s">
        <v>49</v>
      </c>
    </row>
    <row r="423" spans="1:13" x14ac:dyDescent="0.2">
      <c r="A423" s="6">
        <v>2018</v>
      </c>
      <c r="B423" s="6">
        <v>2043521</v>
      </c>
      <c r="C423" s="6" t="s">
        <v>58</v>
      </c>
      <c r="D423" s="6">
        <v>2</v>
      </c>
      <c r="E423" s="6" t="s">
        <v>18</v>
      </c>
      <c r="F423" s="6" t="s">
        <v>8</v>
      </c>
      <c r="G423" s="6" t="s">
        <v>8</v>
      </c>
      <c r="H423" s="6" t="s">
        <v>8</v>
      </c>
      <c r="I423" s="6" t="s">
        <v>8</v>
      </c>
      <c r="J423" s="6" t="s">
        <v>8</v>
      </c>
      <c r="K423" s="6" t="s">
        <v>8</v>
      </c>
      <c r="L423" s="6" t="s">
        <v>48</v>
      </c>
      <c r="M423" s="6" t="s">
        <v>48</v>
      </c>
    </row>
    <row r="424" spans="1:13" x14ac:dyDescent="0.2">
      <c r="A424" s="6">
        <v>2018</v>
      </c>
      <c r="B424" s="6">
        <v>2131770</v>
      </c>
      <c r="C424" s="6" t="s">
        <v>58</v>
      </c>
      <c r="D424" s="6">
        <v>2</v>
      </c>
      <c r="E424" s="6" t="s">
        <v>19</v>
      </c>
      <c r="F424" s="6" t="s">
        <v>8</v>
      </c>
      <c r="G424" s="6" t="s">
        <v>8</v>
      </c>
      <c r="H424" s="6" t="s">
        <v>10</v>
      </c>
      <c r="I424" s="6" t="s">
        <v>8</v>
      </c>
      <c r="J424" s="6" t="s">
        <v>9</v>
      </c>
      <c r="K424" s="6" t="s">
        <v>7</v>
      </c>
      <c r="L424" s="6" t="s">
        <v>48</v>
      </c>
      <c r="M424" s="6" t="s">
        <v>47</v>
      </c>
    </row>
    <row r="425" spans="1:13" x14ac:dyDescent="0.2">
      <c r="A425" s="6">
        <v>2018</v>
      </c>
      <c r="B425" s="6">
        <v>2792158</v>
      </c>
      <c r="C425" s="6" t="s">
        <v>58</v>
      </c>
      <c r="D425" s="6">
        <v>3</v>
      </c>
      <c r="E425" s="6" t="s">
        <v>19</v>
      </c>
      <c r="F425" s="6" t="s">
        <v>8</v>
      </c>
      <c r="G425" s="6" t="s">
        <v>8</v>
      </c>
      <c r="H425" s="6" t="s">
        <v>8</v>
      </c>
      <c r="I425" s="6" t="s">
        <v>7</v>
      </c>
      <c r="J425" s="6" t="s">
        <v>7</v>
      </c>
      <c r="K425" s="6" t="s">
        <v>8</v>
      </c>
      <c r="L425" s="6" t="s">
        <v>48</v>
      </c>
      <c r="M425" s="7" t="s">
        <v>50</v>
      </c>
    </row>
    <row r="426" spans="1:13" x14ac:dyDescent="0.2">
      <c r="A426" s="6">
        <v>2018</v>
      </c>
      <c r="B426" s="6">
        <v>2301739</v>
      </c>
      <c r="C426" s="6" t="s">
        <v>58</v>
      </c>
      <c r="D426" s="6">
        <v>4</v>
      </c>
      <c r="E426" s="6" t="s">
        <v>19</v>
      </c>
      <c r="F426" s="6" t="s">
        <v>8</v>
      </c>
      <c r="G426" s="6" t="s">
        <v>8</v>
      </c>
      <c r="H426" s="6" t="s">
        <v>10</v>
      </c>
      <c r="I426" s="6" t="s">
        <v>7</v>
      </c>
      <c r="J426" s="6" t="s">
        <v>7</v>
      </c>
      <c r="K426" s="6" t="s">
        <v>7</v>
      </c>
      <c r="L426" s="6" t="s">
        <v>48</v>
      </c>
      <c r="M426" s="6" t="s">
        <v>48</v>
      </c>
    </row>
    <row r="427" spans="1:13" x14ac:dyDescent="0.2">
      <c r="A427" s="6">
        <v>2018</v>
      </c>
      <c r="B427" s="6">
        <v>2397434</v>
      </c>
      <c r="C427" s="6" t="s">
        <v>58</v>
      </c>
      <c r="D427" s="6">
        <v>4</v>
      </c>
      <c r="E427" s="6" t="s">
        <v>19</v>
      </c>
      <c r="F427" s="6" t="s">
        <v>8</v>
      </c>
      <c r="G427" s="6" t="s">
        <v>8</v>
      </c>
      <c r="H427" s="6" t="s">
        <v>7</v>
      </c>
      <c r="I427" s="6" t="s">
        <v>7</v>
      </c>
      <c r="J427" s="6" t="s">
        <v>7</v>
      </c>
      <c r="K427" s="6" t="s">
        <v>8</v>
      </c>
      <c r="L427" s="6" t="s">
        <v>48</v>
      </c>
      <c r="M427" s="7" t="s">
        <v>50</v>
      </c>
    </row>
    <row r="428" spans="1:13" x14ac:dyDescent="0.2">
      <c r="A428" s="6">
        <v>2018</v>
      </c>
      <c r="B428" s="6">
        <v>2599576</v>
      </c>
      <c r="C428" s="6" t="s">
        <v>58</v>
      </c>
      <c r="D428" s="6">
        <v>4</v>
      </c>
      <c r="E428" s="6" t="s">
        <v>18</v>
      </c>
      <c r="F428" s="6" t="s">
        <v>8</v>
      </c>
      <c r="G428" s="6" t="s">
        <v>11</v>
      </c>
      <c r="H428" s="6" t="s">
        <v>11</v>
      </c>
      <c r="I428" s="6" t="s">
        <v>9</v>
      </c>
      <c r="J428" s="6" t="s">
        <v>11</v>
      </c>
      <c r="K428" s="6" t="s">
        <v>9</v>
      </c>
      <c r="L428" s="6" t="s">
        <v>48</v>
      </c>
      <c r="M428" s="6" t="s">
        <v>48</v>
      </c>
    </row>
    <row r="429" spans="1:13" x14ac:dyDescent="0.2">
      <c r="A429" s="6">
        <v>2018</v>
      </c>
      <c r="B429" s="6">
        <v>2115582</v>
      </c>
      <c r="C429" s="6" t="s">
        <v>58</v>
      </c>
      <c r="D429" s="6">
        <v>8</v>
      </c>
      <c r="E429" s="6" t="s">
        <v>21</v>
      </c>
      <c r="F429" s="6" t="s">
        <v>8</v>
      </c>
      <c r="G429" s="6" t="s">
        <v>10</v>
      </c>
      <c r="H429" s="6" t="s">
        <v>10</v>
      </c>
      <c r="I429" s="6" t="s">
        <v>10</v>
      </c>
      <c r="J429" s="6" t="s">
        <v>10</v>
      </c>
      <c r="K429" s="6" t="s">
        <v>9</v>
      </c>
      <c r="L429" s="6" t="s">
        <v>48</v>
      </c>
      <c r="M429" s="6" t="s">
        <v>49</v>
      </c>
    </row>
    <row r="430" spans="1:13" x14ac:dyDescent="0.2">
      <c r="A430" s="6">
        <v>2018</v>
      </c>
      <c r="B430" s="6">
        <v>2465376</v>
      </c>
      <c r="C430" s="6" t="s">
        <v>58</v>
      </c>
      <c r="D430" s="6">
        <v>8</v>
      </c>
      <c r="E430" s="6" t="s">
        <v>21</v>
      </c>
      <c r="F430" s="6" t="s">
        <v>8</v>
      </c>
      <c r="G430" s="6" t="s">
        <v>10</v>
      </c>
      <c r="H430" s="6" t="s">
        <v>8</v>
      </c>
      <c r="I430" s="6" t="s">
        <v>8</v>
      </c>
      <c r="J430" s="6" t="s">
        <v>8</v>
      </c>
      <c r="K430" s="6" t="s">
        <v>7</v>
      </c>
      <c r="L430" s="6" t="s">
        <v>48</v>
      </c>
      <c r="M430" s="7" t="s">
        <v>50</v>
      </c>
    </row>
    <row r="431" spans="1:13" x14ac:dyDescent="0.2">
      <c r="A431" s="6">
        <v>2019</v>
      </c>
      <c r="B431" s="6">
        <v>2010193</v>
      </c>
      <c r="C431" s="6" t="s">
        <v>58</v>
      </c>
      <c r="D431" s="6">
        <v>3</v>
      </c>
      <c r="E431" s="6" t="s">
        <v>19</v>
      </c>
      <c r="F431" s="6" t="s">
        <v>8</v>
      </c>
      <c r="G431" s="6" t="s">
        <v>7</v>
      </c>
      <c r="H431" s="6" t="s">
        <v>7</v>
      </c>
      <c r="I431" s="6" t="s">
        <v>7</v>
      </c>
      <c r="J431" s="6" t="s">
        <v>7</v>
      </c>
      <c r="K431" s="6" t="s">
        <v>8</v>
      </c>
      <c r="L431" s="6" t="s">
        <v>48</v>
      </c>
      <c r="M431" s="6" t="s">
        <v>48</v>
      </c>
    </row>
    <row r="432" spans="1:13" x14ac:dyDescent="0.2">
      <c r="A432" s="6">
        <v>2019</v>
      </c>
      <c r="B432" s="6">
        <v>2158038</v>
      </c>
      <c r="C432" s="6" t="s">
        <v>58</v>
      </c>
      <c r="D432" s="6">
        <v>3</v>
      </c>
      <c r="E432" s="6" t="s">
        <v>19</v>
      </c>
      <c r="F432" s="6" t="s">
        <v>8</v>
      </c>
      <c r="G432" s="6" t="s">
        <v>11</v>
      </c>
      <c r="H432" s="6" t="s">
        <v>9</v>
      </c>
      <c r="I432" s="6" t="s">
        <v>7</v>
      </c>
      <c r="J432" s="6" t="s">
        <v>11</v>
      </c>
      <c r="K432" s="6" t="s">
        <v>8</v>
      </c>
      <c r="L432" s="6" t="s">
        <v>48</v>
      </c>
      <c r="M432" s="6" t="s">
        <v>46</v>
      </c>
    </row>
    <row r="433" spans="1:13" x14ac:dyDescent="0.2">
      <c r="A433" s="6">
        <v>2019</v>
      </c>
      <c r="B433" s="6">
        <v>2890855</v>
      </c>
      <c r="C433" s="6" t="s">
        <v>58</v>
      </c>
      <c r="D433" s="6">
        <v>4</v>
      </c>
      <c r="E433" s="6" t="s">
        <v>19</v>
      </c>
      <c r="F433" s="6" t="s">
        <v>8</v>
      </c>
      <c r="G433" s="6" t="s">
        <v>8</v>
      </c>
      <c r="H433" s="6" t="s">
        <v>8</v>
      </c>
      <c r="I433" s="6" t="s">
        <v>7</v>
      </c>
      <c r="J433" s="6" t="s">
        <v>10</v>
      </c>
      <c r="K433" s="6" t="s">
        <v>8</v>
      </c>
      <c r="L433" s="6" t="s">
        <v>48</v>
      </c>
      <c r="M433" s="6" t="s">
        <v>48</v>
      </c>
    </row>
    <row r="434" spans="1:13" x14ac:dyDescent="0.2">
      <c r="A434" s="6">
        <v>2019</v>
      </c>
      <c r="B434" s="6">
        <v>2461305</v>
      </c>
      <c r="C434" s="6" t="s">
        <v>58</v>
      </c>
      <c r="D434" s="6">
        <v>6</v>
      </c>
      <c r="E434" s="6" t="s">
        <v>21</v>
      </c>
      <c r="F434" s="6" t="s">
        <v>8</v>
      </c>
      <c r="G434" s="6" t="s">
        <v>10</v>
      </c>
      <c r="H434" s="6" t="s">
        <v>10</v>
      </c>
      <c r="I434" s="6" t="s">
        <v>10</v>
      </c>
      <c r="J434" s="6" t="s">
        <v>9</v>
      </c>
      <c r="K434" s="6" t="s">
        <v>9</v>
      </c>
      <c r="L434" s="6" t="s">
        <v>48</v>
      </c>
      <c r="M434" s="6" t="s">
        <v>47</v>
      </c>
    </row>
    <row r="435" spans="1:13" x14ac:dyDescent="0.2">
      <c r="A435" s="6">
        <v>2019</v>
      </c>
      <c r="B435" s="6">
        <v>2465248</v>
      </c>
      <c r="C435" s="6" t="s">
        <v>58</v>
      </c>
      <c r="D435" s="6">
        <v>6</v>
      </c>
      <c r="E435" s="6" t="s">
        <v>21</v>
      </c>
      <c r="F435" s="6" t="s">
        <v>8</v>
      </c>
      <c r="G435" s="6" t="s">
        <v>8</v>
      </c>
      <c r="H435" s="6" t="s">
        <v>9</v>
      </c>
      <c r="I435" s="6" t="s">
        <v>8</v>
      </c>
      <c r="J435" s="6" t="s">
        <v>7</v>
      </c>
      <c r="K435" s="6" t="s">
        <v>7</v>
      </c>
      <c r="L435" s="6" t="s">
        <v>48</v>
      </c>
      <c r="M435" s="6" t="s">
        <v>47</v>
      </c>
    </row>
    <row r="436" spans="1:13" x14ac:dyDescent="0.2">
      <c r="A436" s="6">
        <v>2019</v>
      </c>
      <c r="B436" s="6">
        <v>2857185</v>
      </c>
      <c r="C436" s="6" t="s">
        <v>58</v>
      </c>
      <c r="D436" s="6">
        <v>6</v>
      </c>
      <c r="E436" s="6" t="s">
        <v>21</v>
      </c>
      <c r="F436" s="6" t="s">
        <v>8</v>
      </c>
      <c r="G436" s="6" t="s">
        <v>10</v>
      </c>
      <c r="H436" s="6" t="s">
        <v>10</v>
      </c>
      <c r="I436" s="6" t="s">
        <v>10</v>
      </c>
      <c r="J436" s="6" t="s">
        <v>11</v>
      </c>
      <c r="K436" s="6" t="s">
        <v>9</v>
      </c>
      <c r="L436" s="6" t="s">
        <v>48</v>
      </c>
      <c r="M436" s="7" t="s">
        <v>50</v>
      </c>
    </row>
    <row r="437" spans="1:13" x14ac:dyDescent="0.2">
      <c r="A437" s="6">
        <v>2019</v>
      </c>
      <c r="B437" s="6">
        <v>2261708</v>
      </c>
      <c r="C437" s="6" t="s">
        <v>58</v>
      </c>
      <c r="D437" s="6">
        <v>7</v>
      </c>
      <c r="E437" s="6" t="s">
        <v>21</v>
      </c>
      <c r="F437" s="6" t="s">
        <v>8</v>
      </c>
      <c r="G437" s="6" t="s">
        <v>8</v>
      </c>
      <c r="H437" s="6" t="s">
        <v>8</v>
      </c>
      <c r="I437" s="6" t="s">
        <v>9</v>
      </c>
      <c r="J437" s="6" t="s">
        <v>7</v>
      </c>
      <c r="K437" s="6" t="s">
        <v>7</v>
      </c>
      <c r="L437" s="6" t="s">
        <v>48</v>
      </c>
      <c r="M437" s="6" t="s">
        <v>48</v>
      </c>
    </row>
    <row r="438" spans="1:13" x14ac:dyDescent="0.2">
      <c r="A438" s="6">
        <v>2019</v>
      </c>
      <c r="B438" s="6">
        <v>2497212</v>
      </c>
      <c r="C438" s="6" t="s">
        <v>58</v>
      </c>
      <c r="D438" s="6">
        <v>8</v>
      </c>
      <c r="E438" s="6" t="s">
        <v>21</v>
      </c>
      <c r="F438" s="6" t="s">
        <v>8</v>
      </c>
      <c r="G438" s="6" t="s">
        <v>7</v>
      </c>
      <c r="H438" s="6" t="s">
        <v>7</v>
      </c>
      <c r="I438" s="6" t="s">
        <v>7</v>
      </c>
      <c r="J438" s="6" t="s">
        <v>7</v>
      </c>
      <c r="K438" s="6" t="s">
        <v>9</v>
      </c>
      <c r="L438" s="6" t="s">
        <v>48</v>
      </c>
      <c r="M438" s="6" t="s">
        <v>48</v>
      </c>
    </row>
    <row r="439" spans="1:13" x14ac:dyDescent="0.2">
      <c r="A439" s="6">
        <v>2018</v>
      </c>
      <c r="B439" s="6">
        <v>2571708</v>
      </c>
      <c r="C439" s="6" t="s">
        <v>58</v>
      </c>
      <c r="D439" s="6">
        <v>1</v>
      </c>
      <c r="E439" s="6" t="s">
        <v>20</v>
      </c>
      <c r="F439" s="6" t="s">
        <v>9</v>
      </c>
      <c r="G439" s="6" t="s">
        <v>10</v>
      </c>
      <c r="H439" s="6" t="s">
        <v>11</v>
      </c>
      <c r="I439" s="6" t="s">
        <v>9</v>
      </c>
      <c r="J439" s="6" t="s">
        <v>10</v>
      </c>
      <c r="K439" s="6" t="s">
        <v>9</v>
      </c>
      <c r="L439" s="6" t="s">
        <v>48</v>
      </c>
      <c r="M439" s="6" t="s">
        <v>48</v>
      </c>
    </row>
    <row r="440" spans="1:13" x14ac:dyDescent="0.2">
      <c r="A440" s="6">
        <v>2018</v>
      </c>
      <c r="B440" s="6">
        <v>2360767</v>
      </c>
      <c r="C440" s="6" t="s">
        <v>58</v>
      </c>
      <c r="D440" s="6">
        <v>4</v>
      </c>
      <c r="E440" s="6" t="s">
        <v>19</v>
      </c>
      <c r="F440" s="6" t="s">
        <v>9</v>
      </c>
      <c r="G440" s="6" t="s">
        <v>9</v>
      </c>
      <c r="H440" s="6" t="s">
        <v>10</v>
      </c>
      <c r="I440" s="6" t="s">
        <v>10</v>
      </c>
      <c r="J440" s="6" t="s">
        <v>9</v>
      </c>
      <c r="K440" s="6" t="s">
        <v>9</v>
      </c>
      <c r="L440" s="6" t="s">
        <v>48</v>
      </c>
      <c r="M440" s="7" t="s">
        <v>50</v>
      </c>
    </row>
    <row r="441" spans="1:13" x14ac:dyDescent="0.2">
      <c r="A441" s="6">
        <v>2018</v>
      </c>
      <c r="B441" s="6">
        <v>2600769</v>
      </c>
      <c r="C441" s="6" t="s">
        <v>58</v>
      </c>
      <c r="D441" s="6">
        <v>5</v>
      </c>
      <c r="E441" s="6" t="s">
        <v>20</v>
      </c>
      <c r="F441" s="6" t="s">
        <v>9</v>
      </c>
      <c r="G441" s="6" t="s">
        <v>7</v>
      </c>
      <c r="H441" s="6" t="s">
        <v>7</v>
      </c>
      <c r="I441" s="6" t="s">
        <v>7</v>
      </c>
      <c r="J441" s="6" t="s">
        <v>7</v>
      </c>
      <c r="K441" s="6" t="s">
        <v>9</v>
      </c>
      <c r="L441" s="6" t="s">
        <v>48</v>
      </c>
      <c r="M441" s="7" t="s">
        <v>50</v>
      </c>
    </row>
    <row r="442" spans="1:13" x14ac:dyDescent="0.2">
      <c r="A442" s="6">
        <v>2018</v>
      </c>
      <c r="B442" s="6">
        <v>2679893</v>
      </c>
      <c r="C442" s="6" t="s">
        <v>58</v>
      </c>
      <c r="D442" s="6">
        <v>5</v>
      </c>
      <c r="E442" s="6" t="s">
        <v>18</v>
      </c>
      <c r="F442" s="6" t="s">
        <v>9</v>
      </c>
      <c r="G442" s="6" t="s">
        <v>9</v>
      </c>
      <c r="H442" s="6" t="s">
        <v>9</v>
      </c>
      <c r="I442" s="6" t="s">
        <v>9</v>
      </c>
      <c r="J442" s="6" t="s">
        <v>9</v>
      </c>
      <c r="K442" s="6" t="s">
        <v>10</v>
      </c>
      <c r="L442" s="6" t="s">
        <v>48</v>
      </c>
      <c r="M442" s="6" t="s">
        <v>49</v>
      </c>
    </row>
    <row r="443" spans="1:13" x14ac:dyDescent="0.2">
      <c r="A443" s="6">
        <v>2018</v>
      </c>
      <c r="B443" s="6">
        <v>2048569</v>
      </c>
      <c r="C443" s="6" t="s">
        <v>58</v>
      </c>
      <c r="D443" s="6">
        <v>6</v>
      </c>
      <c r="E443" s="6" t="s">
        <v>21</v>
      </c>
      <c r="F443" s="6" t="s">
        <v>9</v>
      </c>
      <c r="G443" s="6" t="s">
        <v>8</v>
      </c>
      <c r="H443" s="6" t="s">
        <v>9</v>
      </c>
      <c r="I443" s="6" t="s">
        <v>8</v>
      </c>
      <c r="J443" s="6" t="s">
        <v>8</v>
      </c>
      <c r="K443" s="6" t="s">
        <v>10</v>
      </c>
      <c r="L443" s="6" t="s">
        <v>48</v>
      </c>
      <c r="M443" s="6" t="s">
        <v>48</v>
      </c>
    </row>
    <row r="444" spans="1:13" x14ac:dyDescent="0.2">
      <c r="A444" s="6">
        <v>2018</v>
      </c>
      <c r="B444" s="6">
        <v>2346602</v>
      </c>
      <c r="C444" s="6" t="s">
        <v>58</v>
      </c>
      <c r="D444" s="6">
        <v>7</v>
      </c>
      <c r="E444" s="6" t="s">
        <v>21</v>
      </c>
      <c r="F444" s="6" t="s">
        <v>9</v>
      </c>
      <c r="G444" s="6" t="s">
        <v>8</v>
      </c>
      <c r="H444" s="6" t="s">
        <v>8</v>
      </c>
      <c r="I444" s="6" t="s">
        <v>7</v>
      </c>
      <c r="J444" s="6" t="s">
        <v>8</v>
      </c>
      <c r="K444" s="6" t="s">
        <v>7</v>
      </c>
      <c r="L444" s="6" t="s">
        <v>48</v>
      </c>
      <c r="M444" s="6" t="s">
        <v>48</v>
      </c>
    </row>
    <row r="445" spans="1:13" x14ac:dyDescent="0.2">
      <c r="A445" s="6">
        <v>2018</v>
      </c>
      <c r="B445" s="6">
        <v>2471455</v>
      </c>
      <c r="C445" s="6" t="s">
        <v>58</v>
      </c>
      <c r="D445" s="6">
        <v>7</v>
      </c>
      <c r="E445" s="6" t="s">
        <v>21</v>
      </c>
      <c r="F445" s="6" t="s">
        <v>9</v>
      </c>
      <c r="G445" s="6" t="s">
        <v>8</v>
      </c>
      <c r="H445" s="6" t="s">
        <v>9</v>
      </c>
      <c r="I445" s="6" t="s">
        <v>8</v>
      </c>
      <c r="J445" s="6" t="s">
        <v>8</v>
      </c>
      <c r="K445" s="6" t="s">
        <v>8</v>
      </c>
      <c r="L445" s="6" t="s">
        <v>48</v>
      </c>
      <c r="M445" s="6" t="s">
        <v>47</v>
      </c>
    </row>
    <row r="446" spans="1:13" x14ac:dyDescent="0.2">
      <c r="A446" s="6">
        <v>2018</v>
      </c>
      <c r="B446" s="6">
        <v>2071983</v>
      </c>
      <c r="C446" s="6" t="s">
        <v>58</v>
      </c>
      <c r="D446" s="6">
        <v>8</v>
      </c>
      <c r="E446" s="6" t="s">
        <v>21</v>
      </c>
      <c r="F446" s="6" t="s">
        <v>9</v>
      </c>
      <c r="G446" s="6" t="s">
        <v>10</v>
      </c>
      <c r="H446" s="6" t="s">
        <v>8</v>
      </c>
      <c r="I446" s="6" t="s">
        <v>8</v>
      </c>
      <c r="J446" s="6" t="s">
        <v>10</v>
      </c>
      <c r="K446" s="6" t="s">
        <v>9</v>
      </c>
      <c r="L446" s="6" t="s">
        <v>48</v>
      </c>
      <c r="M446" s="6" t="s">
        <v>49</v>
      </c>
    </row>
    <row r="447" spans="1:13" x14ac:dyDescent="0.2">
      <c r="A447" s="6">
        <v>2018</v>
      </c>
      <c r="B447" s="6">
        <v>2674826</v>
      </c>
      <c r="C447" s="6" t="s">
        <v>58</v>
      </c>
      <c r="D447" s="6">
        <v>8</v>
      </c>
      <c r="E447" s="6" t="s">
        <v>21</v>
      </c>
      <c r="F447" s="6" t="s">
        <v>9</v>
      </c>
      <c r="G447" s="6" t="s">
        <v>9</v>
      </c>
      <c r="H447" s="6" t="s">
        <v>8</v>
      </c>
      <c r="I447" s="6" t="s">
        <v>8</v>
      </c>
      <c r="J447" s="6" t="s">
        <v>8</v>
      </c>
      <c r="K447" s="6" t="s">
        <v>8</v>
      </c>
      <c r="L447" s="6" t="s">
        <v>48</v>
      </c>
      <c r="M447" s="6" t="s">
        <v>49</v>
      </c>
    </row>
    <row r="448" spans="1:13" x14ac:dyDescent="0.2">
      <c r="A448" s="6">
        <v>2019</v>
      </c>
      <c r="B448" s="6">
        <v>2569550</v>
      </c>
      <c r="C448" s="6" t="s">
        <v>58</v>
      </c>
      <c r="D448" s="6">
        <v>3</v>
      </c>
      <c r="E448" s="6" t="s">
        <v>19</v>
      </c>
      <c r="F448" s="6" t="s">
        <v>9</v>
      </c>
      <c r="G448" s="6" t="s">
        <v>11</v>
      </c>
      <c r="H448" s="6" t="s">
        <v>9</v>
      </c>
      <c r="I448" s="6" t="s">
        <v>9</v>
      </c>
      <c r="J448" s="6" t="s">
        <v>11</v>
      </c>
      <c r="K448" s="6" t="s">
        <v>11</v>
      </c>
      <c r="L448" s="6" t="s">
        <v>48</v>
      </c>
      <c r="M448" s="6" t="s">
        <v>49</v>
      </c>
    </row>
    <row r="449" spans="1:13" x14ac:dyDescent="0.2">
      <c r="A449" s="6">
        <v>2019</v>
      </c>
      <c r="B449" s="6">
        <v>2017058</v>
      </c>
      <c r="C449" s="6" t="s">
        <v>58</v>
      </c>
      <c r="D449" s="6">
        <v>4</v>
      </c>
      <c r="E449" s="6" t="s">
        <v>18</v>
      </c>
      <c r="F449" s="6" t="s">
        <v>9</v>
      </c>
      <c r="G449" s="6" t="s">
        <v>10</v>
      </c>
      <c r="H449" s="6" t="s">
        <v>9</v>
      </c>
      <c r="I449" s="6" t="s">
        <v>9</v>
      </c>
      <c r="J449" s="6" t="s">
        <v>9</v>
      </c>
      <c r="K449" s="6" t="s">
        <v>8</v>
      </c>
      <c r="L449" s="6" t="s">
        <v>48</v>
      </c>
      <c r="M449" s="6" t="s">
        <v>49</v>
      </c>
    </row>
    <row r="450" spans="1:13" x14ac:dyDescent="0.2">
      <c r="A450" s="6">
        <v>2019</v>
      </c>
      <c r="B450" s="6">
        <v>2602570</v>
      </c>
      <c r="C450" s="6" t="s">
        <v>58</v>
      </c>
      <c r="D450" s="6">
        <v>4</v>
      </c>
      <c r="E450" s="6" t="s">
        <v>19</v>
      </c>
      <c r="F450" s="6" t="s">
        <v>9</v>
      </c>
      <c r="G450" s="6" t="s">
        <v>9</v>
      </c>
      <c r="H450" s="6" t="s">
        <v>8</v>
      </c>
      <c r="I450" s="6" t="s">
        <v>8</v>
      </c>
      <c r="J450" s="6" t="s">
        <v>8</v>
      </c>
      <c r="K450" s="6" t="s">
        <v>9</v>
      </c>
      <c r="L450" s="6" t="s">
        <v>48</v>
      </c>
      <c r="M450" s="6" t="s">
        <v>49</v>
      </c>
    </row>
    <row r="451" spans="1:13" x14ac:dyDescent="0.2">
      <c r="A451" s="6">
        <v>2019</v>
      </c>
      <c r="B451" s="6">
        <v>2955007</v>
      </c>
      <c r="C451" s="6" t="s">
        <v>58</v>
      </c>
      <c r="D451" s="6">
        <v>6</v>
      </c>
      <c r="E451" s="6" t="s">
        <v>21</v>
      </c>
      <c r="F451" s="6" t="s">
        <v>9</v>
      </c>
      <c r="G451" s="6" t="s">
        <v>9</v>
      </c>
      <c r="H451" s="6" t="s">
        <v>9</v>
      </c>
      <c r="I451" s="6" t="s">
        <v>9</v>
      </c>
      <c r="J451" s="6" t="s">
        <v>9</v>
      </c>
      <c r="K451" s="6" t="s">
        <v>8</v>
      </c>
      <c r="L451" s="6" t="s">
        <v>48</v>
      </c>
      <c r="M451" s="6" t="s">
        <v>47</v>
      </c>
    </row>
    <row r="452" spans="1:13" x14ac:dyDescent="0.2">
      <c r="A452" s="6">
        <v>2019</v>
      </c>
      <c r="B452" s="6">
        <v>2380068</v>
      </c>
      <c r="C452" s="6" t="s">
        <v>58</v>
      </c>
      <c r="D452" s="6">
        <v>7</v>
      </c>
      <c r="E452" s="6" t="s">
        <v>21</v>
      </c>
      <c r="F452" s="6" t="s">
        <v>9</v>
      </c>
      <c r="G452" s="6" t="s">
        <v>9</v>
      </c>
      <c r="H452" s="6" t="s">
        <v>9</v>
      </c>
      <c r="I452" s="6" t="s">
        <v>9</v>
      </c>
      <c r="J452" s="6" t="s">
        <v>8</v>
      </c>
      <c r="K452" s="6" t="s">
        <v>8</v>
      </c>
      <c r="L452" s="6" t="s">
        <v>48</v>
      </c>
      <c r="M452" s="6" t="s">
        <v>47</v>
      </c>
    </row>
    <row r="453" spans="1:13" x14ac:dyDescent="0.2">
      <c r="A453" s="6">
        <v>2019</v>
      </c>
      <c r="B453" s="6">
        <v>2602432</v>
      </c>
      <c r="C453" s="6" t="s">
        <v>58</v>
      </c>
      <c r="D453" s="6">
        <v>7</v>
      </c>
      <c r="E453" s="6" t="s">
        <v>21</v>
      </c>
      <c r="F453" s="6" t="s">
        <v>9</v>
      </c>
      <c r="G453" s="6" t="s">
        <v>10</v>
      </c>
      <c r="H453" s="6" t="s">
        <v>10</v>
      </c>
      <c r="I453" s="6" t="s">
        <v>10</v>
      </c>
      <c r="J453" s="6" t="s">
        <v>10</v>
      </c>
      <c r="K453" s="6" t="s">
        <v>9</v>
      </c>
      <c r="L453" s="6" t="s">
        <v>48</v>
      </c>
      <c r="M453" s="6" t="s">
        <v>48</v>
      </c>
    </row>
    <row r="454" spans="1:13" x14ac:dyDescent="0.2">
      <c r="A454" s="6">
        <v>2019</v>
      </c>
      <c r="B454" s="6">
        <v>2610322</v>
      </c>
      <c r="C454" s="6" t="s">
        <v>58</v>
      </c>
      <c r="D454" s="6">
        <v>7</v>
      </c>
      <c r="E454" s="6" t="s">
        <v>21</v>
      </c>
      <c r="F454" s="6" t="s">
        <v>9</v>
      </c>
      <c r="G454" s="6" t="s">
        <v>9</v>
      </c>
      <c r="H454" s="6" t="s">
        <v>9</v>
      </c>
      <c r="I454" s="6" t="s">
        <v>8</v>
      </c>
      <c r="J454" s="6" t="s">
        <v>10</v>
      </c>
      <c r="K454" s="6" t="s">
        <v>8</v>
      </c>
      <c r="L454" s="6" t="s">
        <v>48</v>
      </c>
      <c r="M454" s="7" t="s">
        <v>50</v>
      </c>
    </row>
    <row r="455" spans="1:13" x14ac:dyDescent="0.2">
      <c r="A455" s="6">
        <v>2019</v>
      </c>
      <c r="B455" s="6">
        <v>2728753</v>
      </c>
      <c r="C455" s="6" t="s">
        <v>58</v>
      </c>
      <c r="D455" s="6">
        <v>7</v>
      </c>
      <c r="E455" s="6" t="s">
        <v>21</v>
      </c>
      <c r="F455" s="6" t="s">
        <v>9</v>
      </c>
      <c r="G455" s="6" t="s">
        <v>9</v>
      </c>
      <c r="H455" s="6" t="s">
        <v>10</v>
      </c>
      <c r="I455" s="6" t="s">
        <v>8</v>
      </c>
      <c r="J455" s="6" t="s">
        <v>7</v>
      </c>
      <c r="K455" s="6" t="s">
        <v>7</v>
      </c>
      <c r="L455" s="6" t="s">
        <v>48</v>
      </c>
      <c r="M455" s="6" t="s">
        <v>47</v>
      </c>
    </row>
    <row r="456" spans="1:13" x14ac:dyDescent="0.2">
      <c r="A456" s="6">
        <v>2019</v>
      </c>
      <c r="B456" s="6">
        <v>2909770</v>
      </c>
      <c r="C456" s="6" t="s">
        <v>58</v>
      </c>
      <c r="D456" s="6">
        <v>8</v>
      </c>
      <c r="E456" s="6" t="s">
        <v>21</v>
      </c>
      <c r="F456" s="6" t="s">
        <v>9</v>
      </c>
      <c r="G456" s="6" t="s">
        <v>8</v>
      </c>
      <c r="H456" s="6" t="s">
        <v>9</v>
      </c>
      <c r="I456" s="6" t="s">
        <v>9</v>
      </c>
      <c r="J456" s="6" t="s">
        <v>8</v>
      </c>
      <c r="K456" s="6" t="s">
        <v>9</v>
      </c>
      <c r="L456" s="6" t="s">
        <v>48</v>
      </c>
      <c r="M456" s="6" t="s">
        <v>47</v>
      </c>
    </row>
    <row r="457" spans="1:13" x14ac:dyDescent="0.2">
      <c r="A457" s="6">
        <v>2018</v>
      </c>
      <c r="B457" s="6">
        <v>2811534</v>
      </c>
      <c r="C457" s="6" t="s">
        <v>58</v>
      </c>
      <c r="D457" s="6">
        <v>1</v>
      </c>
      <c r="E457" s="6" t="s">
        <v>20</v>
      </c>
      <c r="F457" s="6" t="s">
        <v>11</v>
      </c>
      <c r="G457" s="6" t="s">
        <v>11</v>
      </c>
      <c r="H457" s="6" t="s">
        <v>11</v>
      </c>
      <c r="I457" s="6" t="s">
        <v>11</v>
      </c>
      <c r="J457" s="6" t="s">
        <v>11</v>
      </c>
      <c r="K457" s="6" t="s">
        <v>11</v>
      </c>
      <c r="L457" s="6" t="s">
        <v>48</v>
      </c>
      <c r="M457" s="6" t="s">
        <v>47</v>
      </c>
    </row>
    <row r="458" spans="1:13" x14ac:dyDescent="0.2">
      <c r="A458" s="6">
        <v>2018</v>
      </c>
      <c r="B458" s="6">
        <v>2265619</v>
      </c>
      <c r="C458" s="6" t="s">
        <v>58</v>
      </c>
      <c r="D458" s="6">
        <v>2</v>
      </c>
      <c r="E458" s="6" t="s">
        <v>19</v>
      </c>
      <c r="F458" s="6" t="s">
        <v>11</v>
      </c>
      <c r="G458" s="6" t="s">
        <v>10</v>
      </c>
      <c r="H458" s="6" t="s">
        <v>10</v>
      </c>
      <c r="I458" s="6" t="s">
        <v>10</v>
      </c>
      <c r="J458" s="6" t="s">
        <v>10</v>
      </c>
      <c r="K458" s="6" t="s">
        <v>11</v>
      </c>
      <c r="L458" s="6" t="s">
        <v>48</v>
      </c>
      <c r="M458" s="6" t="s">
        <v>47</v>
      </c>
    </row>
    <row r="459" spans="1:13" x14ac:dyDescent="0.2">
      <c r="A459" s="6">
        <v>2018</v>
      </c>
      <c r="B459" s="6">
        <v>2386181</v>
      </c>
      <c r="C459" s="6" t="s">
        <v>58</v>
      </c>
      <c r="D459" s="6">
        <v>2</v>
      </c>
      <c r="E459" s="6" t="s">
        <v>19</v>
      </c>
      <c r="F459" s="6" t="s">
        <v>11</v>
      </c>
      <c r="G459" s="6" t="s">
        <v>11</v>
      </c>
      <c r="H459" s="6" t="s">
        <v>11</v>
      </c>
      <c r="I459" s="6" t="s">
        <v>11</v>
      </c>
      <c r="J459" s="6" t="s">
        <v>11</v>
      </c>
      <c r="K459" s="6" t="s">
        <v>11</v>
      </c>
      <c r="L459" s="6" t="s">
        <v>48</v>
      </c>
      <c r="M459" s="6" t="s">
        <v>48</v>
      </c>
    </row>
    <row r="460" spans="1:13" x14ac:dyDescent="0.2">
      <c r="A460" s="6">
        <v>2018</v>
      </c>
      <c r="B460" s="6">
        <v>2105845</v>
      </c>
      <c r="C460" s="6" t="s">
        <v>58</v>
      </c>
      <c r="D460" s="6">
        <v>4</v>
      </c>
      <c r="E460" s="6" t="s">
        <v>20</v>
      </c>
      <c r="F460" s="6" t="s">
        <v>11</v>
      </c>
      <c r="G460" s="6" t="s">
        <v>11</v>
      </c>
      <c r="H460" s="6" t="s">
        <v>11</v>
      </c>
      <c r="I460" s="6" t="s">
        <v>11</v>
      </c>
      <c r="J460" s="6" t="s">
        <v>11</v>
      </c>
      <c r="K460" s="6" t="s">
        <v>10</v>
      </c>
      <c r="L460" s="6" t="s">
        <v>48</v>
      </c>
      <c r="M460" s="6" t="s">
        <v>47</v>
      </c>
    </row>
    <row r="461" spans="1:13" x14ac:dyDescent="0.2">
      <c r="A461" s="6">
        <v>2018</v>
      </c>
      <c r="B461" s="6">
        <v>2226875</v>
      </c>
      <c r="C461" s="6" t="s">
        <v>58</v>
      </c>
      <c r="D461" s="6">
        <v>4</v>
      </c>
      <c r="E461" s="6" t="s">
        <v>19</v>
      </c>
      <c r="F461" s="6" t="s">
        <v>11</v>
      </c>
      <c r="G461" s="6" t="s">
        <v>10</v>
      </c>
      <c r="H461" s="6" t="s">
        <v>10</v>
      </c>
      <c r="I461" s="6" t="s">
        <v>10</v>
      </c>
      <c r="J461" s="6" t="s">
        <v>10</v>
      </c>
      <c r="K461" s="6" t="s">
        <v>10</v>
      </c>
      <c r="L461" s="6" t="s">
        <v>48</v>
      </c>
      <c r="M461" s="6" t="s">
        <v>48</v>
      </c>
    </row>
    <row r="462" spans="1:13" x14ac:dyDescent="0.2">
      <c r="A462" s="6">
        <v>2018</v>
      </c>
      <c r="B462" s="6">
        <v>2618058</v>
      </c>
      <c r="C462" s="6" t="s">
        <v>58</v>
      </c>
      <c r="D462" s="6">
        <v>5</v>
      </c>
      <c r="E462" s="6" t="s">
        <v>19</v>
      </c>
      <c r="F462" s="6" t="s">
        <v>11</v>
      </c>
      <c r="G462" s="6" t="s">
        <v>11</v>
      </c>
      <c r="H462" s="6" t="s">
        <v>11</v>
      </c>
      <c r="I462" s="6" t="s">
        <v>10</v>
      </c>
      <c r="J462" s="6" t="s">
        <v>10</v>
      </c>
      <c r="K462" s="6" t="s">
        <v>11</v>
      </c>
      <c r="L462" s="6" t="s">
        <v>48</v>
      </c>
      <c r="M462" s="6" t="s">
        <v>47</v>
      </c>
    </row>
    <row r="463" spans="1:13" x14ac:dyDescent="0.2">
      <c r="A463" s="6">
        <v>2018</v>
      </c>
      <c r="B463" s="6">
        <v>2861448</v>
      </c>
      <c r="C463" s="6" t="s">
        <v>58</v>
      </c>
      <c r="D463" s="6">
        <v>5</v>
      </c>
      <c r="E463" s="6" t="s">
        <v>19</v>
      </c>
      <c r="F463" s="6" t="s">
        <v>11</v>
      </c>
      <c r="G463" s="6" t="s">
        <v>9</v>
      </c>
      <c r="H463" s="6" t="s">
        <v>9</v>
      </c>
      <c r="I463" s="6" t="s">
        <v>8</v>
      </c>
      <c r="J463" s="6" t="s">
        <v>8</v>
      </c>
      <c r="K463" s="6" t="s">
        <v>10</v>
      </c>
      <c r="L463" s="6" t="s">
        <v>48</v>
      </c>
      <c r="M463" s="6" t="s">
        <v>48</v>
      </c>
    </row>
    <row r="464" spans="1:13" x14ac:dyDescent="0.2">
      <c r="A464" s="6">
        <v>2018</v>
      </c>
      <c r="B464" s="6">
        <v>2081095</v>
      </c>
      <c r="C464" s="6" t="s">
        <v>58</v>
      </c>
      <c r="D464" s="6">
        <v>6</v>
      </c>
      <c r="E464" s="6" t="s">
        <v>21</v>
      </c>
      <c r="F464" s="6" t="s">
        <v>11</v>
      </c>
      <c r="G464" s="6" t="s">
        <v>10</v>
      </c>
      <c r="H464" s="6" t="s">
        <v>10</v>
      </c>
      <c r="I464" s="6" t="s">
        <v>8</v>
      </c>
      <c r="J464" s="6" t="s">
        <v>8</v>
      </c>
      <c r="K464" s="6" t="s">
        <v>8</v>
      </c>
      <c r="L464" s="6" t="s">
        <v>48</v>
      </c>
      <c r="M464" s="6" t="s">
        <v>47</v>
      </c>
    </row>
    <row r="465" spans="1:13" x14ac:dyDescent="0.2">
      <c r="A465" s="6">
        <v>2018</v>
      </c>
      <c r="B465" s="6">
        <v>2141048</v>
      </c>
      <c r="C465" s="6" t="s">
        <v>58</v>
      </c>
      <c r="D465" s="6">
        <v>6</v>
      </c>
      <c r="E465" s="6" t="s">
        <v>21</v>
      </c>
      <c r="F465" s="6" t="s">
        <v>11</v>
      </c>
      <c r="G465" s="6" t="s">
        <v>11</v>
      </c>
      <c r="H465" s="6" t="s">
        <v>11</v>
      </c>
      <c r="I465" s="6" t="s">
        <v>9</v>
      </c>
      <c r="J465" s="6" t="s">
        <v>10</v>
      </c>
      <c r="K465" s="6" t="s">
        <v>9</v>
      </c>
      <c r="L465" s="6" t="s">
        <v>48</v>
      </c>
      <c r="M465" s="6" t="s">
        <v>47</v>
      </c>
    </row>
    <row r="466" spans="1:13" x14ac:dyDescent="0.2">
      <c r="A466" s="6">
        <v>2018</v>
      </c>
      <c r="B466" s="6">
        <v>2705582</v>
      </c>
      <c r="C466" s="6" t="s">
        <v>58</v>
      </c>
      <c r="D466" s="6">
        <v>6</v>
      </c>
      <c r="E466" s="6" t="s">
        <v>21</v>
      </c>
      <c r="F466" s="6" t="s">
        <v>11</v>
      </c>
      <c r="G466" s="6" t="s">
        <v>10</v>
      </c>
      <c r="H466" s="6" t="s">
        <v>10</v>
      </c>
      <c r="I466" s="6" t="s">
        <v>10</v>
      </c>
      <c r="J466" s="6" t="s">
        <v>10</v>
      </c>
      <c r="K466" s="6" t="s">
        <v>11</v>
      </c>
      <c r="L466" s="6" t="s">
        <v>48</v>
      </c>
      <c r="M466" s="6" t="s">
        <v>46</v>
      </c>
    </row>
    <row r="467" spans="1:13" x14ac:dyDescent="0.2">
      <c r="A467" s="6">
        <v>2018</v>
      </c>
      <c r="B467" s="6">
        <v>2858196</v>
      </c>
      <c r="C467" s="6" t="s">
        <v>58</v>
      </c>
      <c r="D467" s="6">
        <v>6</v>
      </c>
      <c r="E467" s="6" t="s">
        <v>21</v>
      </c>
      <c r="F467" s="6" t="s">
        <v>11</v>
      </c>
      <c r="G467" s="6" t="s">
        <v>11</v>
      </c>
      <c r="H467" s="6" t="s">
        <v>11</v>
      </c>
      <c r="I467" s="6" t="s">
        <v>10</v>
      </c>
      <c r="J467" s="6" t="s">
        <v>11</v>
      </c>
      <c r="K467" s="6" t="s">
        <v>9</v>
      </c>
      <c r="L467" s="6" t="s">
        <v>48</v>
      </c>
      <c r="M467" s="6" t="s">
        <v>47</v>
      </c>
    </row>
    <row r="468" spans="1:13" x14ac:dyDescent="0.2">
      <c r="A468" s="6">
        <v>2018</v>
      </c>
      <c r="B468" s="6">
        <v>2424747</v>
      </c>
      <c r="C468" s="6" t="s">
        <v>58</v>
      </c>
      <c r="D468" s="6">
        <v>7</v>
      </c>
      <c r="E468" s="6" t="s">
        <v>21</v>
      </c>
      <c r="F468" s="6" t="s">
        <v>11</v>
      </c>
      <c r="G468" s="6" t="s">
        <v>9</v>
      </c>
      <c r="H468" s="6" t="s">
        <v>9</v>
      </c>
      <c r="I468" s="6" t="s">
        <v>9</v>
      </c>
      <c r="J468" s="6" t="s">
        <v>8</v>
      </c>
      <c r="K468" s="6" t="s">
        <v>9</v>
      </c>
      <c r="L468" s="6" t="s">
        <v>48</v>
      </c>
      <c r="M468" s="6" t="s">
        <v>47</v>
      </c>
    </row>
    <row r="469" spans="1:13" x14ac:dyDescent="0.2">
      <c r="A469" s="6">
        <v>2018</v>
      </c>
      <c r="B469" s="6">
        <v>2690963</v>
      </c>
      <c r="C469" s="6" t="s">
        <v>58</v>
      </c>
      <c r="D469" s="6">
        <v>7</v>
      </c>
      <c r="E469" s="6" t="s">
        <v>21</v>
      </c>
      <c r="F469" s="6" t="s">
        <v>11</v>
      </c>
      <c r="G469" s="6" t="s">
        <v>10</v>
      </c>
      <c r="H469" s="6" t="s">
        <v>10</v>
      </c>
      <c r="I469" s="6" t="s">
        <v>10</v>
      </c>
      <c r="J469" s="6" t="s">
        <v>9</v>
      </c>
      <c r="K469" s="6" t="s">
        <v>10</v>
      </c>
      <c r="L469" s="6" t="s">
        <v>48</v>
      </c>
      <c r="M469" s="6" t="s">
        <v>47</v>
      </c>
    </row>
    <row r="470" spans="1:13" x14ac:dyDescent="0.2">
      <c r="A470" s="6">
        <v>2018</v>
      </c>
      <c r="B470" s="6">
        <v>2030799</v>
      </c>
      <c r="C470" s="6" t="s">
        <v>58</v>
      </c>
      <c r="D470" s="6">
        <v>8</v>
      </c>
      <c r="E470" s="6" t="s">
        <v>21</v>
      </c>
      <c r="F470" s="6" t="s">
        <v>11</v>
      </c>
      <c r="G470" s="6" t="s">
        <v>11</v>
      </c>
      <c r="H470" s="6" t="s">
        <v>11</v>
      </c>
      <c r="I470" s="6" t="s">
        <v>11</v>
      </c>
      <c r="J470" s="6" t="s">
        <v>11</v>
      </c>
      <c r="K470" s="6" t="s">
        <v>10</v>
      </c>
      <c r="L470" s="6" t="s">
        <v>48</v>
      </c>
      <c r="M470" s="6" t="s">
        <v>48</v>
      </c>
    </row>
    <row r="471" spans="1:13" x14ac:dyDescent="0.2">
      <c r="A471" s="6">
        <v>2018</v>
      </c>
      <c r="B471" s="6">
        <v>2700448</v>
      </c>
      <c r="C471" s="6" t="s">
        <v>58</v>
      </c>
      <c r="D471" s="6">
        <v>8</v>
      </c>
      <c r="E471" s="6" t="s">
        <v>21</v>
      </c>
      <c r="F471" s="6" t="s">
        <v>11</v>
      </c>
      <c r="G471" s="6" t="s">
        <v>9</v>
      </c>
      <c r="H471" s="6" t="s">
        <v>10</v>
      </c>
      <c r="I471" s="6" t="s">
        <v>9</v>
      </c>
      <c r="J471" s="6" t="s">
        <v>9</v>
      </c>
      <c r="K471" s="6" t="s">
        <v>9</v>
      </c>
      <c r="L471" s="6" t="s">
        <v>48</v>
      </c>
      <c r="M471" s="6" t="s">
        <v>48</v>
      </c>
    </row>
    <row r="472" spans="1:13" x14ac:dyDescent="0.2">
      <c r="A472" s="6">
        <v>2018</v>
      </c>
      <c r="B472" s="6">
        <v>2767621</v>
      </c>
      <c r="C472" s="6" t="s">
        <v>58</v>
      </c>
      <c r="D472" s="6">
        <v>8</v>
      </c>
      <c r="E472" s="6" t="s">
        <v>21</v>
      </c>
      <c r="F472" s="6" t="s">
        <v>11</v>
      </c>
      <c r="G472" s="6" t="s">
        <v>11</v>
      </c>
      <c r="H472" s="6" t="s">
        <v>11</v>
      </c>
      <c r="I472" s="6" t="s">
        <v>9</v>
      </c>
      <c r="J472" s="6" t="s">
        <v>11</v>
      </c>
      <c r="K472" s="6" t="s">
        <v>9</v>
      </c>
      <c r="L472" s="6" t="s">
        <v>48</v>
      </c>
      <c r="M472" s="6" t="s">
        <v>48</v>
      </c>
    </row>
    <row r="473" spans="1:13" x14ac:dyDescent="0.2">
      <c r="A473" s="6">
        <v>2019</v>
      </c>
      <c r="B473" s="6">
        <v>2206663</v>
      </c>
      <c r="C473" s="6" t="s">
        <v>58</v>
      </c>
      <c r="D473" s="6">
        <v>2</v>
      </c>
      <c r="E473" s="6" t="s">
        <v>19</v>
      </c>
      <c r="F473" s="6" t="s">
        <v>11</v>
      </c>
      <c r="G473" s="6" t="s">
        <v>11</v>
      </c>
      <c r="H473" s="6" t="s">
        <v>11</v>
      </c>
      <c r="I473" s="6" t="s">
        <v>9</v>
      </c>
      <c r="J473" s="6" t="s">
        <v>11</v>
      </c>
      <c r="K473" s="6" t="s">
        <v>11</v>
      </c>
      <c r="L473" s="6" t="s">
        <v>48</v>
      </c>
      <c r="M473" s="6" t="s">
        <v>47</v>
      </c>
    </row>
    <row r="474" spans="1:13" x14ac:dyDescent="0.2">
      <c r="A474" s="6">
        <v>2019</v>
      </c>
      <c r="B474" s="6">
        <v>2330883</v>
      </c>
      <c r="C474" s="6" t="s">
        <v>58</v>
      </c>
      <c r="D474" s="6">
        <v>3</v>
      </c>
      <c r="E474" s="6" t="s">
        <v>19</v>
      </c>
      <c r="F474" s="6" t="s">
        <v>11</v>
      </c>
      <c r="G474" s="6" t="s">
        <v>10</v>
      </c>
      <c r="H474" s="6" t="s">
        <v>9</v>
      </c>
      <c r="I474" s="6" t="s">
        <v>9</v>
      </c>
      <c r="J474" s="6" t="s">
        <v>9</v>
      </c>
      <c r="K474" s="6" t="s">
        <v>9</v>
      </c>
      <c r="L474" s="6" t="s">
        <v>48</v>
      </c>
      <c r="M474" s="6" t="s">
        <v>49</v>
      </c>
    </row>
    <row r="475" spans="1:13" x14ac:dyDescent="0.2">
      <c r="A475" s="6">
        <v>2019</v>
      </c>
      <c r="B475" s="6">
        <v>2154769</v>
      </c>
      <c r="C475" s="6" t="s">
        <v>58</v>
      </c>
      <c r="D475" s="6">
        <v>4</v>
      </c>
      <c r="E475" s="6" t="s">
        <v>19</v>
      </c>
      <c r="F475" s="6" t="s">
        <v>11</v>
      </c>
      <c r="G475" s="6" t="s">
        <v>11</v>
      </c>
      <c r="H475" s="6" t="s">
        <v>11</v>
      </c>
      <c r="I475" s="6" t="s">
        <v>10</v>
      </c>
      <c r="J475" s="6" t="s">
        <v>10</v>
      </c>
      <c r="K475" s="6" t="s">
        <v>11</v>
      </c>
      <c r="L475" s="6" t="s">
        <v>48</v>
      </c>
      <c r="M475" s="6" t="s">
        <v>47</v>
      </c>
    </row>
    <row r="476" spans="1:13" x14ac:dyDescent="0.2">
      <c r="A476" s="6">
        <v>2019</v>
      </c>
      <c r="B476" s="6">
        <v>2232348</v>
      </c>
      <c r="C476" s="6" t="s">
        <v>58</v>
      </c>
      <c r="D476" s="6">
        <v>4</v>
      </c>
      <c r="E476" s="6" t="s">
        <v>18</v>
      </c>
      <c r="F476" s="6" t="s">
        <v>11</v>
      </c>
      <c r="G476" s="6" t="s">
        <v>11</v>
      </c>
      <c r="H476" s="6" t="s">
        <v>11</v>
      </c>
      <c r="I476" s="6" t="s">
        <v>11</v>
      </c>
      <c r="J476" s="6" t="s">
        <v>11</v>
      </c>
      <c r="K476" s="6" t="s">
        <v>11</v>
      </c>
      <c r="L476" s="6" t="s">
        <v>48</v>
      </c>
      <c r="M476" s="6" t="s">
        <v>47</v>
      </c>
    </row>
    <row r="477" spans="1:13" x14ac:dyDescent="0.2">
      <c r="A477" s="6">
        <v>2019</v>
      </c>
      <c r="B477" s="6">
        <v>2535857</v>
      </c>
      <c r="C477" s="6" t="s">
        <v>58</v>
      </c>
      <c r="D477" s="6">
        <v>4</v>
      </c>
      <c r="E477" s="6" t="s">
        <v>18</v>
      </c>
      <c r="F477" s="6" t="s">
        <v>11</v>
      </c>
      <c r="G477" s="6" t="s">
        <v>9</v>
      </c>
      <c r="H477" s="6" t="s">
        <v>9</v>
      </c>
      <c r="I477" s="6" t="s">
        <v>9</v>
      </c>
      <c r="J477" s="6" t="s">
        <v>8</v>
      </c>
      <c r="K477" s="6" t="s">
        <v>9</v>
      </c>
      <c r="L477" s="6" t="s">
        <v>48</v>
      </c>
      <c r="M477" s="7" t="s">
        <v>50</v>
      </c>
    </row>
    <row r="478" spans="1:13" x14ac:dyDescent="0.2">
      <c r="A478" s="6">
        <v>2019</v>
      </c>
      <c r="B478" s="6">
        <v>2783764</v>
      </c>
      <c r="C478" s="6" t="s">
        <v>58</v>
      </c>
      <c r="D478" s="6">
        <v>4</v>
      </c>
      <c r="E478" s="6" t="s">
        <v>19</v>
      </c>
      <c r="F478" s="6" t="s">
        <v>11</v>
      </c>
      <c r="G478" s="6" t="s">
        <v>9</v>
      </c>
      <c r="H478" s="6" t="s">
        <v>8</v>
      </c>
      <c r="I478" s="6" t="s">
        <v>8</v>
      </c>
      <c r="J478" s="6" t="s">
        <v>9</v>
      </c>
      <c r="K478" s="6" t="s">
        <v>10</v>
      </c>
      <c r="L478" s="6" t="s">
        <v>48</v>
      </c>
      <c r="M478" s="6" t="s">
        <v>47</v>
      </c>
    </row>
    <row r="479" spans="1:13" x14ac:dyDescent="0.2">
      <c r="A479" s="6">
        <v>2019</v>
      </c>
      <c r="B479" s="6">
        <v>2039517</v>
      </c>
      <c r="C479" s="6" t="s">
        <v>58</v>
      </c>
      <c r="D479" s="6">
        <v>6</v>
      </c>
      <c r="E479" s="6" t="s">
        <v>21</v>
      </c>
      <c r="F479" s="6" t="s">
        <v>11</v>
      </c>
      <c r="G479" s="6" t="s">
        <v>11</v>
      </c>
      <c r="H479" s="6" t="s">
        <v>10</v>
      </c>
      <c r="I479" s="6" t="s">
        <v>10</v>
      </c>
      <c r="J479" s="6" t="s">
        <v>9</v>
      </c>
      <c r="K479" s="6" t="s">
        <v>10</v>
      </c>
      <c r="L479" s="6" t="s">
        <v>48</v>
      </c>
      <c r="M479" s="6" t="s">
        <v>48</v>
      </c>
    </row>
    <row r="480" spans="1:13" x14ac:dyDescent="0.2">
      <c r="A480" s="6">
        <v>2019</v>
      </c>
      <c r="B480" s="6">
        <v>2257412</v>
      </c>
      <c r="C480" s="6" t="s">
        <v>58</v>
      </c>
      <c r="D480" s="6">
        <v>6</v>
      </c>
      <c r="E480" s="6" t="s">
        <v>21</v>
      </c>
      <c r="F480" s="6" t="s">
        <v>11</v>
      </c>
      <c r="G480" s="6" t="s">
        <v>10</v>
      </c>
      <c r="H480" s="6" t="s">
        <v>10</v>
      </c>
      <c r="I480" s="6" t="s">
        <v>11</v>
      </c>
      <c r="J480" s="6" t="s">
        <v>11</v>
      </c>
      <c r="K480" s="6" t="s">
        <v>10</v>
      </c>
      <c r="L480" s="6" t="s">
        <v>48</v>
      </c>
      <c r="M480" s="6" t="s">
        <v>47</v>
      </c>
    </row>
    <row r="481" spans="1:13" x14ac:dyDescent="0.2">
      <c r="A481" s="6">
        <v>2019</v>
      </c>
      <c r="B481" s="6">
        <v>2205964</v>
      </c>
      <c r="C481" s="6" t="s">
        <v>58</v>
      </c>
      <c r="D481" s="6">
        <v>8</v>
      </c>
      <c r="E481" s="6" t="s">
        <v>21</v>
      </c>
      <c r="F481" s="6" t="s">
        <v>11</v>
      </c>
      <c r="G481" s="6" t="s">
        <v>10</v>
      </c>
      <c r="H481" s="6" t="s">
        <v>9</v>
      </c>
      <c r="I481" s="6" t="s">
        <v>9</v>
      </c>
      <c r="J481" s="6" t="s">
        <v>11</v>
      </c>
      <c r="K481" s="6" t="s">
        <v>11</v>
      </c>
      <c r="L481" s="6" t="s">
        <v>48</v>
      </c>
      <c r="M481" s="6" t="s">
        <v>49</v>
      </c>
    </row>
    <row r="482" spans="1:13" x14ac:dyDescent="0.2">
      <c r="A482" s="6">
        <v>2019</v>
      </c>
      <c r="B482" s="6">
        <v>2403870</v>
      </c>
      <c r="C482" s="6" t="s">
        <v>58</v>
      </c>
      <c r="D482" s="6">
        <v>8</v>
      </c>
      <c r="E482" s="6" t="s">
        <v>21</v>
      </c>
      <c r="F482" s="6" t="s">
        <v>11</v>
      </c>
      <c r="G482" s="6" t="s">
        <v>11</v>
      </c>
      <c r="H482" s="6" t="s">
        <v>11</v>
      </c>
      <c r="I482" s="6" t="s">
        <v>11</v>
      </c>
      <c r="J482" s="6" t="s">
        <v>11</v>
      </c>
      <c r="K482" s="6" t="s">
        <v>11</v>
      </c>
      <c r="L482" s="6" t="s">
        <v>48</v>
      </c>
      <c r="M482" s="6" t="s">
        <v>49</v>
      </c>
    </row>
    <row r="483" spans="1:13" x14ac:dyDescent="0.2">
      <c r="A483" s="6">
        <v>2019</v>
      </c>
      <c r="B483" s="6">
        <v>2954060</v>
      </c>
      <c r="C483" s="6" t="s">
        <v>58</v>
      </c>
      <c r="D483" s="6">
        <v>8</v>
      </c>
      <c r="E483" s="6" t="s">
        <v>21</v>
      </c>
      <c r="F483" s="6" t="s">
        <v>11</v>
      </c>
      <c r="G483" s="6" t="s">
        <v>9</v>
      </c>
      <c r="H483" s="6" t="s">
        <v>9</v>
      </c>
      <c r="I483" s="6" t="s">
        <v>9</v>
      </c>
      <c r="J483" s="6" t="s">
        <v>9</v>
      </c>
      <c r="K483" s="6" t="s">
        <v>8</v>
      </c>
      <c r="L483" s="6" t="s">
        <v>48</v>
      </c>
      <c r="M483" s="6" t="s">
        <v>47</v>
      </c>
    </row>
    <row r="484" spans="1:13" x14ac:dyDescent="0.2">
      <c r="A484" s="6">
        <v>2018</v>
      </c>
      <c r="B484" s="6">
        <v>2124580</v>
      </c>
      <c r="C484" s="6" t="s">
        <v>58</v>
      </c>
      <c r="D484" s="6">
        <v>4</v>
      </c>
      <c r="E484" s="6" t="s">
        <v>19</v>
      </c>
      <c r="F484" s="6" t="s">
        <v>7</v>
      </c>
      <c r="G484" s="6" t="s">
        <v>7</v>
      </c>
      <c r="H484" s="6" t="s">
        <v>7</v>
      </c>
      <c r="I484" s="6" t="s">
        <v>7</v>
      </c>
      <c r="J484" s="6" t="s">
        <v>7</v>
      </c>
      <c r="K484" s="6" t="s">
        <v>8</v>
      </c>
      <c r="L484" s="6" t="s">
        <v>48</v>
      </c>
      <c r="M484" s="7" t="s">
        <v>50</v>
      </c>
    </row>
    <row r="485" spans="1:13" x14ac:dyDescent="0.2">
      <c r="A485" s="6">
        <v>2018</v>
      </c>
      <c r="B485" s="6">
        <v>2466671</v>
      </c>
      <c r="C485" s="6" t="s">
        <v>58</v>
      </c>
      <c r="D485" s="6">
        <v>6</v>
      </c>
      <c r="E485" s="6" t="s">
        <v>21</v>
      </c>
      <c r="F485" s="6" t="s">
        <v>7</v>
      </c>
      <c r="G485" s="6" t="s">
        <v>7</v>
      </c>
      <c r="H485" s="6" t="s">
        <v>7</v>
      </c>
      <c r="I485" s="6" t="s">
        <v>7</v>
      </c>
      <c r="J485" s="6" t="s">
        <v>7</v>
      </c>
      <c r="K485" s="6" t="s">
        <v>7</v>
      </c>
      <c r="L485" s="6" t="s">
        <v>48</v>
      </c>
      <c r="M485" s="6" t="s">
        <v>47</v>
      </c>
    </row>
    <row r="486" spans="1:13" x14ac:dyDescent="0.2">
      <c r="A486" s="6">
        <v>2019</v>
      </c>
      <c r="B486" s="6">
        <v>2458981</v>
      </c>
      <c r="C486" s="6" t="s">
        <v>58</v>
      </c>
      <c r="D486" s="6">
        <v>2</v>
      </c>
      <c r="E486" s="6" t="s">
        <v>19</v>
      </c>
      <c r="F486" s="6" t="s">
        <v>7</v>
      </c>
      <c r="G486" s="6" t="s">
        <v>11</v>
      </c>
      <c r="H486" s="6" t="s">
        <v>8</v>
      </c>
      <c r="I486" s="6" t="s">
        <v>8</v>
      </c>
      <c r="J486" s="6" t="s">
        <v>8</v>
      </c>
      <c r="K486" s="6" t="s">
        <v>11</v>
      </c>
      <c r="L486" s="6" t="s">
        <v>48</v>
      </c>
      <c r="M486" s="7" t="s">
        <v>50</v>
      </c>
    </row>
    <row r="487" spans="1:13" x14ac:dyDescent="0.2">
      <c r="A487" s="6">
        <v>2019</v>
      </c>
      <c r="B487" s="6">
        <v>2038849</v>
      </c>
      <c r="C487" s="6" t="s">
        <v>58</v>
      </c>
      <c r="D487" s="6">
        <v>6</v>
      </c>
      <c r="E487" s="6" t="s">
        <v>21</v>
      </c>
      <c r="F487" s="6" t="s">
        <v>7</v>
      </c>
      <c r="G487" s="6" t="s">
        <v>10</v>
      </c>
      <c r="H487" s="6" t="s">
        <v>10</v>
      </c>
      <c r="I487" s="6" t="s">
        <v>10</v>
      </c>
      <c r="J487" s="6" t="s">
        <v>10</v>
      </c>
      <c r="K487" s="6" t="s">
        <v>8</v>
      </c>
      <c r="L487" s="6" t="s">
        <v>48</v>
      </c>
      <c r="M487" s="6" t="s">
        <v>45</v>
      </c>
    </row>
    <row r="488" spans="1:13" x14ac:dyDescent="0.2">
      <c r="A488" s="6">
        <v>2019</v>
      </c>
      <c r="B488" s="6">
        <v>2728688</v>
      </c>
      <c r="C488" s="6" t="s">
        <v>58</v>
      </c>
      <c r="D488" s="6">
        <v>7</v>
      </c>
      <c r="E488" s="6" t="s">
        <v>21</v>
      </c>
      <c r="F488" s="6" t="s">
        <v>7</v>
      </c>
      <c r="G488" s="6" t="s">
        <v>8</v>
      </c>
      <c r="H488" s="6" t="s">
        <v>8</v>
      </c>
      <c r="I488" s="6" t="s">
        <v>8</v>
      </c>
      <c r="J488" s="6" t="s">
        <v>7</v>
      </c>
      <c r="K488" s="6" t="s">
        <v>7</v>
      </c>
      <c r="L488" s="6" t="s">
        <v>48</v>
      </c>
      <c r="M488" s="6" t="s">
        <v>49</v>
      </c>
    </row>
    <row r="489" spans="1:13" x14ac:dyDescent="0.2">
      <c r="A489" s="6">
        <v>2019</v>
      </c>
      <c r="B489" s="6">
        <v>2250194</v>
      </c>
      <c r="C489" s="6" t="s">
        <v>58</v>
      </c>
      <c r="D489" s="6">
        <v>8</v>
      </c>
      <c r="E489" s="6" t="s">
        <v>21</v>
      </c>
      <c r="F489" s="6" t="s">
        <v>7</v>
      </c>
      <c r="G489" s="6" t="s">
        <v>9</v>
      </c>
      <c r="H489" s="6" t="s">
        <v>8</v>
      </c>
      <c r="I489" s="6" t="s">
        <v>8</v>
      </c>
      <c r="J489" s="6" t="s">
        <v>8</v>
      </c>
      <c r="K489" s="6" t="s">
        <v>7</v>
      </c>
      <c r="L489" s="6" t="s">
        <v>48</v>
      </c>
      <c r="M489" s="6" t="s">
        <v>48</v>
      </c>
    </row>
    <row r="490" spans="1:13" x14ac:dyDescent="0.2">
      <c r="A490" s="6">
        <v>2018</v>
      </c>
      <c r="B490" s="6">
        <v>2640329</v>
      </c>
      <c r="C490" s="6" t="s">
        <v>58</v>
      </c>
      <c r="D490" s="6">
        <v>2</v>
      </c>
      <c r="E490" s="6" t="s">
        <v>19</v>
      </c>
      <c r="F490" s="6" t="s">
        <v>10</v>
      </c>
      <c r="G490" s="6" t="s">
        <v>11</v>
      </c>
      <c r="H490" s="6" t="s">
        <v>11</v>
      </c>
      <c r="I490" s="6" t="s">
        <v>11</v>
      </c>
      <c r="J490" s="6" t="s">
        <v>11</v>
      </c>
      <c r="K490" s="6" t="s">
        <v>11</v>
      </c>
      <c r="L490" s="6" t="s">
        <v>49</v>
      </c>
      <c r="M490" s="6" t="s">
        <v>48</v>
      </c>
    </row>
    <row r="491" spans="1:13" x14ac:dyDescent="0.2">
      <c r="A491" s="6">
        <v>2018</v>
      </c>
      <c r="B491" s="6">
        <v>2425284</v>
      </c>
      <c r="C491" s="6" t="s">
        <v>58</v>
      </c>
      <c r="D491" s="6">
        <v>3</v>
      </c>
      <c r="E491" s="6" t="s">
        <v>19</v>
      </c>
      <c r="F491" s="6" t="s">
        <v>10</v>
      </c>
      <c r="G491" s="6" t="s">
        <v>10</v>
      </c>
      <c r="H491" s="6" t="s">
        <v>10</v>
      </c>
      <c r="I491" s="6" t="s">
        <v>10</v>
      </c>
      <c r="J491" s="6" t="s">
        <v>10</v>
      </c>
      <c r="K491" s="6" t="s">
        <v>10</v>
      </c>
      <c r="L491" s="6" t="s">
        <v>49</v>
      </c>
      <c r="M491" s="6" t="s">
        <v>47</v>
      </c>
    </row>
    <row r="492" spans="1:13" x14ac:dyDescent="0.2">
      <c r="A492" s="6">
        <v>2018</v>
      </c>
      <c r="B492" s="6">
        <v>2944080</v>
      </c>
      <c r="C492" s="6" t="s">
        <v>58</v>
      </c>
      <c r="D492" s="6">
        <v>4</v>
      </c>
      <c r="E492" s="6" t="s">
        <v>19</v>
      </c>
      <c r="F492" s="6" t="s">
        <v>10</v>
      </c>
      <c r="G492" s="6" t="s">
        <v>9</v>
      </c>
      <c r="H492" s="6" t="s">
        <v>9</v>
      </c>
      <c r="I492" s="6" t="s">
        <v>9</v>
      </c>
      <c r="J492" s="6" t="s">
        <v>9</v>
      </c>
      <c r="K492" s="6" t="s">
        <v>9</v>
      </c>
      <c r="L492" s="6" t="s">
        <v>49</v>
      </c>
      <c r="M492" s="6" t="s">
        <v>48</v>
      </c>
    </row>
    <row r="493" spans="1:13" x14ac:dyDescent="0.2">
      <c r="A493" s="6">
        <v>2018</v>
      </c>
      <c r="B493" s="6">
        <v>2398280</v>
      </c>
      <c r="C493" s="6" t="s">
        <v>58</v>
      </c>
      <c r="D493" s="6">
        <v>5</v>
      </c>
      <c r="E493" s="6" t="s">
        <v>18</v>
      </c>
      <c r="F493" s="6" t="s">
        <v>10</v>
      </c>
      <c r="G493" s="6" t="s">
        <v>10</v>
      </c>
      <c r="H493" s="6" t="s">
        <v>10</v>
      </c>
      <c r="I493" s="6" t="s">
        <v>10</v>
      </c>
      <c r="J493" s="6" t="s">
        <v>10</v>
      </c>
      <c r="K493" s="6" t="s">
        <v>10</v>
      </c>
      <c r="L493" s="6" t="s">
        <v>49</v>
      </c>
      <c r="M493" s="6" t="s">
        <v>49</v>
      </c>
    </row>
    <row r="494" spans="1:13" x14ac:dyDescent="0.2">
      <c r="A494" s="6">
        <v>2018</v>
      </c>
      <c r="B494" s="6">
        <v>2177781</v>
      </c>
      <c r="C494" s="6" t="s">
        <v>58</v>
      </c>
      <c r="D494" s="6">
        <v>6</v>
      </c>
      <c r="E494" s="6" t="s">
        <v>21</v>
      </c>
      <c r="F494" s="6" t="s">
        <v>10</v>
      </c>
      <c r="G494" s="6" t="s">
        <v>10</v>
      </c>
      <c r="H494" s="6" t="s">
        <v>10</v>
      </c>
      <c r="I494" s="6" t="s">
        <v>10</v>
      </c>
      <c r="J494" s="6" t="s">
        <v>10</v>
      </c>
      <c r="K494" s="6" t="s">
        <v>10</v>
      </c>
      <c r="L494" s="6" t="s">
        <v>49</v>
      </c>
      <c r="M494" s="6" t="s">
        <v>47</v>
      </c>
    </row>
    <row r="495" spans="1:13" x14ac:dyDescent="0.2">
      <c r="A495" s="6">
        <v>2018</v>
      </c>
      <c r="B495" s="6">
        <v>2441155</v>
      </c>
      <c r="C495" s="6" t="s">
        <v>58</v>
      </c>
      <c r="D495" s="6">
        <v>6</v>
      </c>
      <c r="E495" s="6" t="s">
        <v>21</v>
      </c>
      <c r="F495" s="6" t="s">
        <v>10</v>
      </c>
      <c r="G495" s="6" t="s">
        <v>10</v>
      </c>
      <c r="H495" s="6" t="s">
        <v>10</v>
      </c>
      <c r="I495" s="6" t="s">
        <v>8</v>
      </c>
      <c r="J495" s="6" t="s">
        <v>10</v>
      </c>
      <c r="K495" s="6" t="s">
        <v>8</v>
      </c>
      <c r="L495" s="6" t="s">
        <v>49</v>
      </c>
      <c r="M495" s="6" t="s">
        <v>48</v>
      </c>
    </row>
    <row r="496" spans="1:13" x14ac:dyDescent="0.2">
      <c r="A496" s="6">
        <v>2018</v>
      </c>
      <c r="B496" s="6">
        <v>2623857</v>
      </c>
      <c r="C496" s="6" t="s">
        <v>58</v>
      </c>
      <c r="D496" s="6">
        <v>6</v>
      </c>
      <c r="E496" s="6" t="s">
        <v>21</v>
      </c>
      <c r="F496" s="6" t="s">
        <v>10</v>
      </c>
      <c r="G496" s="6" t="s">
        <v>10</v>
      </c>
      <c r="H496" s="6" t="s">
        <v>10</v>
      </c>
      <c r="I496" s="6" t="s">
        <v>10</v>
      </c>
      <c r="J496" s="6" t="s">
        <v>9</v>
      </c>
      <c r="K496" s="6" t="s">
        <v>9</v>
      </c>
      <c r="L496" s="6" t="s">
        <v>49</v>
      </c>
      <c r="M496" s="6" t="s">
        <v>48</v>
      </c>
    </row>
    <row r="497" spans="1:13" x14ac:dyDescent="0.2">
      <c r="A497" s="6">
        <v>2018</v>
      </c>
      <c r="B497" s="6">
        <v>2711291</v>
      </c>
      <c r="C497" s="6" t="s">
        <v>58</v>
      </c>
      <c r="D497" s="6">
        <v>6</v>
      </c>
      <c r="E497" s="6" t="s">
        <v>21</v>
      </c>
      <c r="F497" s="6" t="s">
        <v>10</v>
      </c>
      <c r="G497" s="6" t="s">
        <v>10</v>
      </c>
      <c r="H497" s="6" t="s">
        <v>11</v>
      </c>
      <c r="I497" s="6" t="s">
        <v>10</v>
      </c>
      <c r="J497" s="6" t="s">
        <v>10</v>
      </c>
      <c r="K497" s="6" t="s">
        <v>10</v>
      </c>
      <c r="L497" s="6" t="s">
        <v>49</v>
      </c>
      <c r="M497" s="6" t="s">
        <v>49</v>
      </c>
    </row>
    <row r="498" spans="1:13" x14ac:dyDescent="0.2">
      <c r="A498" s="6">
        <v>2018</v>
      </c>
      <c r="B498" s="6">
        <v>2329544</v>
      </c>
      <c r="C498" s="6" t="s">
        <v>58</v>
      </c>
      <c r="D498" s="6">
        <v>8</v>
      </c>
      <c r="E498" s="6" t="s">
        <v>21</v>
      </c>
      <c r="F498" s="6" t="s">
        <v>10</v>
      </c>
      <c r="G498" s="6" t="s">
        <v>10</v>
      </c>
      <c r="H498" s="6" t="s">
        <v>10</v>
      </c>
      <c r="I498" s="6" t="s">
        <v>10</v>
      </c>
      <c r="J498" s="6" t="s">
        <v>10</v>
      </c>
      <c r="K498" s="6" t="s">
        <v>10</v>
      </c>
      <c r="L498" s="6" t="s">
        <v>49</v>
      </c>
      <c r="M498" s="6" t="s">
        <v>49</v>
      </c>
    </row>
    <row r="499" spans="1:13" x14ac:dyDescent="0.2">
      <c r="A499" s="6">
        <v>2018</v>
      </c>
      <c r="B499" s="6">
        <v>2762555</v>
      </c>
      <c r="C499" s="6" t="s">
        <v>58</v>
      </c>
      <c r="D499" s="6">
        <v>8</v>
      </c>
      <c r="E499" s="6" t="s">
        <v>21</v>
      </c>
      <c r="F499" s="6" t="s">
        <v>10</v>
      </c>
      <c r="G499" s="6" t="s">
        <v>9</v>
      </c>
      <c r="H499" s="6" t="s">
        <v>9</v>
      </c>
      <c r="I499" s="6" t="s">
        <v>9</v>
      </c>
      <c r="J499" s="6" t="s">
        <v>9</v>
      </c>
      <c r="K499" s="6" t="s">
        <v>10</v>
      </c>
      <c r="L499" s="6" t="s">
        <v>49</v>
      </c>
      <c r="M499" s="6" t="s">
        <v>48</v>
      </c>
    </row>
    <row r="500" spans="1:13" x14ac:dyDescent="0.2">
      <c r="A500" s="6">
        <v>2018</v>
      </c>
      <c r="B500" s="6">
        <v>2834585</v>
      </c>
      <c r="C500" s="6" t="s">
        <v>58</v>
      </c>
      <c r="D500" s="6">
        <v>8</v>
      </c>
      <c r="E500" s="6" t="s">
        <v>21</v>
      </c>
      <c r="F500" s="6" t="s">
        <v>10</v>
      </c>
      <c r="G500" s="6" t="s">
        <v>10</v>
      </c>
      <c r="H500" s="6" t="s">
        <v>10</v>
      </c>
      <c r="I500" s="6" t="s">
        <v>9</v>
      </c>
      <c r="J500" s="6" t="s">
        <v>8</v>
      </c>
      <c r="K500" s="6" t="s">
        <v>8</v>
      </c>
      <c r="L500" s="6" t="s">
        <v>49</v>
      </c>
      <c r="M500" s="6" t="s">
        <v>48</v>
      </c>
    </row>
    <row r="501" spans="1:13" x14ac:dyDescent="0.2">
      <c r="A501" s="6">
        <v>2018</v>
      </c>
      <c r="B501" s="6">
        <v>2926856</v>
      </c>
      <c r="C501" s="6" t="s">
        <v>58</v>
      </c>
      <c r="D501" s="6">
        <v>8</v>
      </c>
      <c r="E501" s="6" t="s">
        <v>21</v>
      </c>
      <c r="F501" s="6" t="s">
        <v>10</v>
      </c>
      <c r="G501" s="6" t="s">
        <v>10</v>
      </c>
      <c r="H501" s="6" t="s">
        <v>10</v>
      </c>
      <c r="I501" s="6" t="s">
        <v>10</v>
      </c>
      <c r="J501" s="6" t="s">
        <v>10</v>
      </c>
      <c r="K501" s="6" t="s">
        <v>10</v>
      </c>
      <c r="L501" s="6" t="s">
        <v>49</v>
      </c>
      <c r="M501" s="6" t="s">
        <v>48</v>
      </c>
    </row>
    <row r="502" spans="1:13" x14ac:dyDescent="0.2">
      <c r="A502" s="6">
        <v>2019</v>
      </c>
      <c r="B502" s="6">
        <v>2873259</v>
      </c>
      <c r="C502" s="6" t="s">
        <v>58</v>
      </c>
      <c r="D502" s="6">
        <v>3</v>
      </c>
      <c r="E502" s="6" t="s">
        <v>19</v>
      </c>
      <c r="F502" s="6" t="s">
        <v>10</v>
      </c>
      <c r="G502" s="6" t="s">
        <v>11</v>
      </c>
      <c r="H502" s="6" t="s">
        <v>10</v>
      </c>
      <c r="I502" s="6" t="s">
        <v>10</v>
      </c>
      <c r="J502" s="6" t="s">
        <v>10</v>
      </c>
      <c r="K502" s="6" t="s">
        <v>10</v>
      </c>
      <c r="L502" s="6" t="s">
        <v>49</v>
      </c>
      <c r="M502" s="7" t="s">
        <v>50</v>
      </c>
    </row>
    <row r="503" spans="1:13" x14ac:dyDescent="0.2">
      <c r="A503" s="6">
        <v>2019</v>
      </c>
      <c r="B503" s="6">
        <v>2340817</v>
      </c>
      <c r="C503" s="6" t="s">
        <v>58</v>
      </c>
      <c r="D503" s="6">
        <v>4</v>
      </c>
      <c r="E503" s="6" t="s">
        <v>19</v>
      </c>
      <c r="F503" s="6" t="s">
        <v>10</v>
      </c>
      <c r="G503" s="6" t="s">
        <v>11</v>
      </c>
      <c r="H503" s="6" t="s">
        <v>10</v>
      </c>
      <c r="I503" s="6" t="s">
        <v>10</v>
      </c>
      <c r="J503" s="6" t="s">
        <v>10</v>
      </c>
      <c r="K503" s="6" t="s">
        <v>10</v>
      </c>
      <c r="L503" s="6" t="s">
        <v>49</v>
      </c>
      <c r="M503" s="6" t="s">
        <v>48</v>
      </c>
    </row>
    <row r="504" spans="1:13" x14ac:dyDescent="0.2">
      <c r="A504" s="6">
        <v>2019</v>
      </c>
      <c r="B504" s="6">
        <v>2357795</v>
      </c>
      <c r="C504" s="6" t="s">
        <v>58</v>
      </c>
      <c r="D504" s="6">
        <v>4</v>
      </c>
      <c r="E504" s="6" t="s">
        <v>20</v>
      </c>
      <c r="F504" s="6" t="s">
        <v>10</v>
      </c>
      <c r="G504" s="6" t="s">
        <v>10</v>
      </c>
      <c r="H504" s="6" t="s">
        <v>8</v>
      </c>
      <c r="I504" s="6" t="s">
        <v>7</v>
      </c>
      <c r="J504" s="6" t="s">
        <v>7</v>
      </c>
      <c r="K504" s="6" t="s">
        <v>7</v>
      </c>
      <c r="L504" s="6" t="s">
        <v>49</v>
      </c>
      <c r="M504" s="6" t="s">
        <v>49</v>
      </c>
    </row>
    <row r="505" spans="1:13" x14ac:dyDescent="0.2">
      <c r="A505" s="6">
        <v>2019</v>
      </c>
      <c r="B505" s="6">
        <v>2161293</v>
      </c>
      <c r="C505" s="6" t="s">
        <v>58</v>
      </c>
      <c r="D505" s="6">
        <v>6</v>
      </c>
      <c r="E505" s="6" t="s">
        <v>21</v>
      </c>
      <c r="F505" s="6" t="s">
        <v>10</v>
      </c>
      <c r="G505" s="6" t="s">
        <v>9</v>
      </c>
      <c r="H505" s="6" t="s">
        <v>9</v>
      </c>
      <c r="I505" s="6" t="s">
        <v>9</v>
      </c>
      <c r="J505" s="6" t="s">
        <v>9</v>
      </c>
      <c r="K505" s="6" t="s">
        <v>10</v>
      </c>
      <c r="L505" s="6" t="s">
        <v>49</v>
      </c>
      <c r="M505" s="6" t="s">
        <v>48</v>
      </c>
    </row>
    <row r="506" spans="1:13" x14ac:dyDescent="0.2">
      <c r="A506" s="6">
        <v>2019</v>
      </c>
      <c r="B506" s="6">
        <v>2431733</v>
      </c>
      <c r="C506" s="6" t="s">
        <v>58</v>
      </c>
      <c r="D506" s="6">
        <v>6</v>
      </c>
      <c r="E506" s="6" t="s">
        <v>21</v>
      </c>
      <c r="F506" s="6" t="s">
        <v>10</v>
      </c>
      <c r="G506" s="6" t="s">
        <v>10</v>
      </c>
      <c r="H506" s="6" t="s">
        <v>10</v>
      </c>
      <c r="I506" s="6" t="s">
        <v>10</v>
      </c>
      <c r="J506" s="6" t="s">
        <v>8</v>
      </c>
      <c r="K506" s="6" t="s">
        <v>8</v>
      </c>
      <c r="L506" s="6" t="s">
        <v>49</v>
      </c>
      <c r="M506" s="6" t="s">
        <v>48</v>
      </c>
    </row>
    <row r="507" spans="1:13" x14ac:dyDescent="0.2">
      <c r="A507" s="6">
        <v>2019</v>
      </c>
      <c r="B507" s="6">
        <v>2487803</v>
      </c>
      <c r="C507" s="6" t="s">
        <v>58</v>
      </c>
      <c r="D507" s="6">
        <v>6</v>
      </c>
      <c r="E507" s="6" t="s">
        <v>21</v>
      </c>
      <c r="F507" s="6" t="s">
        <v>10</v>
      </c>
      <c r="G507" s="6" t="s">
        <v>8</v>
      </c>
      <c r="H507" s="6" t="s">
        <v>8</v>
      </c>
      <c r="I507" s="6" t="s">
        <v>8</v>
      </c>
      <c r="J507" s="6" t="s">
        <v>8</v>
      </c>
      <c r="K507" s="6" t="s">
        <v>7</v>
      </c>
      <c r="L507" s="6" t="s">
        <v>49</v>
      </c>
      <c r="M507" s="6" t="s">
        <v>49</v>
      </c>
    </row>
    <row r="508" spans="1:13" x14ac:dyDescent="0.2">
      <c r="A508" s="6">
        <v>2019</v>
      </c>
      <c r="B508" s="6">
        <v>2654636</v>
      </c>
      <c r="C508" s="6" t="s">
        <v>58</v>
      </c>
      <c r="D508" s="6">
        <v>6</v>
      </c>
      <c r="E508" s="6" t="s">
        <v>21</v>
      </c>
      <c r="F508" s="6" t="s">
        <v>10</v>
      </c>
      <c r="G508" s="6" t="s">
        <v>11</v>
      </c>
      <c r="H508" s="6" t="s">
        <v>11</v>
      </c>
      <c r="I508" s="6" t="s">
        <v>10</v>
      </c>
      <c r="J508" s="6" t="s">
        <v>11</v>
      </c>
      <c r="K508" s="6" t="s">
        <v>10</v>
      </c>
      <c r="L508" s="6" t="s">
        <v>49</v>
      </c>
      <c r="M508" s="6" t="s">
        <v>47</v>
      </c>
    </row>
    <row r="509" spans="1:13" x14ac:dyDescent="0.2">
      <c r="A509" s="6">
        <v>2019</v>
      </c>
      <c r="B509" s="6">
        <v>2011293</v>
      </c>
      <c r="C509" s="6" t="s">
        <v>58</v>
      </c>
      <c r="D509" s="6">
        <v>7</v>
      </c>
      <c r="E509" s="6" t="s">
        <v>21</v>
      </c>
      <c r="F509" s="6" t="s">
        <v>10</v>
      </c>
      <c r="G509" s="6" t="s">
        <v>8</v>
      </c>
      <c r="H509" s="6" t="s">
        <v>8</v>
      </c>
      <c r="I509" s="6" t="s">
        <v>8</v>
      </c>
      <c r="J509" s="6" t="s">
        <v>8</v>
      </c>
      <c r="K509" s="6" t="s">
        <v>8</v>
      </c>
      <c r="L509" s="6" t="s">
        <v>49</v>
      </c>
      <c r="M509" s="6" t="s">
        <v>47</v>
      </c>
    </row>
    <row r="510" spans="1:13" x14ac:dyDescent="0.2">
      <c r="A510" s="6">
        <v>2019</v>
      </c>
      <c r="B510" s="6">
        <v>2706125</v>
      </c>
      <c r="C510" s="6" t="s">
        <v>58</v>
      </c>
      <c r="D510" s="6">
        <v>7</v>
      </c>
      <c r="E510" s="6" t="s">
        <v>21</v>
      </c>
      <c r="F510" s="6" t="s">
        <v>10</v>
      </c>
      <c r="G510" s="6" t="s">
        <v>10</v>
      </c>
      <c r="H510" s="6" t="s">
        <v>10</v>
      </c>
      <c r="I510" s="6" t="s">
        <v>10</v>
      </c>
      <c r="J510" s="6" t="s">
        <v>10</v>
      </c>
      <c r="K510" s="6" t="s">
        <v>10</v>
      </c>
      <c r="L510" s="6" t="s">
        <v>49</v>
      </c>
      <c r="M510" s="6" t="s">
        <v>48</v>
      </c>
    </row>
    <row r="511" spans="1:13" x14ac:dyDescent="0.2">
      <c r="A511" s="6">
        <v>2019</v>
      </c>
      <c r="B511" s="6">
        <v>2105017</v>
      </c>
      <c r="C511" s="6" t="s">
        <v>58</v>
      </c>
      <c r="D511" s="6">
        <v>8</v>
      </c>
      <c r="E511" s="6" t="s">
        <v>21</v>
      </c>
      <c r="F511" s="6" t="s">
        <v>10</v>
      </c>
      <c r="G511" s="6" t="s">
        <v>8</v>
      </c>
      <c r="H511" s="6" t="s">
        <v>8</v>
      </c>
      <c r="I511" s="6" t="s">
        <v>8</v>
      </c>
      <c r="J511" s="6" t="s">
        <v>8</v>
      </c>
      <c r="K511" s="6" t="s">
        <v>7</v>
      </c>
      <c r="L511" s="6" t="s">
        <v>49</v>
      </c>
      <c r="M511" s="7" t="s">
        <v>50</v>
      </c>
    </row>
    <row r="512" spans="1:13" x14ac:dyDescent="0.2">
      <c r="A512" s="6">
        <v>2018</v>
      </c>
      <c r="B512" s="6">
        <v>2537696</v>
      </c>
      <c r="C512" s="6" t="s">
        <v>58</v>
      </c>
      <c r="D512" s="6">
        <v>2</v>
      </c>
      <c r="E512" s="6" t="s">
        <v>19</v>
      </c>
      <c r="F512" s="6" t="s">
        <v>8</v>
      </c>
      <c r="G512" s="6" t="s">
        <v>8</v>
      </c>
      <c r="H512" s="6" t="s">
        <v>9</v>
      </c>
      <c r="I512" s="6" t="s">
        <v>9</v>
      </c>
      <c r="J512" s="6" t="s">
        <v>8</v>
      </c>
      <c r="K512" s="6" t="s">
        <v>10</v>
      </c>
      <c r="L512" s="6" t="s">
        <v>49</v>
      </c>
      <c r="M512" s="7" t="s">
        <v>50</v>
      </c>
    </row>
    <row r="513" spans="1:13" x14ac:dyDescent="0.2">
      <c r="A513" s="6">
        <v>2018</v>
      </c>
      <c r="B513" s="6">
        <v>2215218</v>
      </c>
      <c r="C513" s="6" t="s">
        <v>58</v>
      </c>
      <c r="D513" s="6">
        <v>3</v>
      </c>
      <c r="E513" s="6" t="s">
        <v>19</v>
      </c>
      <c r="F513" s="6" t="s">
        <v>8</v>
      </c>
      <c r="G513" s="6" t="s">
        <v>8</v>
      </c>
      <c r="H513" s="6" t="s">
        <v>9</v>
      </c>
      <c r="I513" s="6" t="s">
        <v>10</v>
      </c>
      <c r="J513" s="6" t="s">
        <v>9</v>
      </c>
      <c r="K513" s="6" t="s">
        <v>7</v>
      </c>
      <c r="L513" s="6" t="s">
        <v>49</v>
      </c>
      <c r="M513" s="7" t="s">
        <v>50</v>
      </c>
    </row>
    <row r="514" spans="1:13" x14ac:dyDescent="0.2">
      <c r="A514" s="6">
        <v>2018</v>
      </c>
      <c r="B514" s="6">
        <v>2082072</v>
      </c>
      <c r="C514" s="6" t="s">
        <v>58</v>
      </c>
      <c r="D514" s="6">
        <v>8</v>
      </c>
      <c r="E514" s="6" t="s">
        <v>21</v>
      </c>
      <c r="F514" s="6" t="s">
        <v>8</v>
      </c>
      <c r="G514" s="6" t="s">
        <v>9</v>
      </c>
      <c r="H514" s="6" t="s">
        <v>9</v>
      </c>
      <c r="I514" s="6" t="s">
        <v>8</v>
      </c>
      <c r="J514" s="6" t="s">
        <v>8</v>
      </c>
      <c r="K514" s="6" t="s">
        <v>9</v>
      </c>
      <c r="L514" s="6" t="s">
        <v>49</v>
      </c>
      <c r="M514" s="6" t="s">
        <v>48</v>
      </c>
    </row>
    <row r="515" spans="1:13" x14ac:dyDescent="0.2">
      <c r="A515" s="6">
        <v>2018</v>
      </c>
      <c r="B515" s="6">
        <v>2183575</v>
      </c>
      <c r="C515" s="6" t="s">
        <v>58</v>
      </c>
      <c r="D515" s="6">
        <v>8</v>
      </c>
      <c r="E515" s="6" t="s">
        <v>21</v>
      </c>
      <c r="F515" s="6" t="s">
        <v>8</v>
      </c>
      <c r="G515" s="6" t="s">
        <v>8</v>
      </c>
      <c r="H515" s="6" t="s">
        <v>9</v>
      </c>
      <c r="I515" s="6" t="s">
        <v>9</v>
      </c>
      <c r="J515" s="6" t="s">
        <v>8</v>
      </c>
      <c r="K515" s="6" t="s">
        <v>8</v>
      </c>
      <c r="L515" s="6" t="s">
        <v>49</v>
      </c>
      <c r="M515" s="6" t="s">
        <v>49</v>
      </c>
    </row>
    <row r="516" spans="1:13" x14ac:dyDescent="0.2">
      <c r="A516" s="6">
        <v>2019</v>
      </c>
      <c r="B516" s="6">
        <v>2776281</v>
      </c>
      <c r="C516" s="6" t="s">
        <v>58</v>
      </c>
      <c r="D516" s="6">
        <v>3</v>
      </c>
      <c r="E516" s="6" t="s">
        <v>19</v>
      </c>
      <c r="F516" s="6" t="s">
        <v>8</v>
      </c>
      <c r="G516" s="6" t="s">
        <v>11</v>
      </c>
      <c r="H516" s="6" t="s">
        <v>10</v>
      </c>
      <c r="I516" s="6" t="s">
        <v>8</v>
      </c>
      <c r="J516" s="6" t="s">
        <v>10</v>
      </c>
      <c r="K516" s="6" t="s">
        <v>9</v>
      </c>
      <c r="L516" s="6" t="s">
        <v>49</v>
      </c>
      <c r="M516" s="6" t="s">
        <v>49</v>
      </c>
    </row>
    <row r="517" spans="1:13" x14ac:dyDescent="0.2">
      <c r="A517" s="6">
        <v>2018</v>
      </c>
      <c r="B517" s="6">
        <v>2246151</v>
      </c>
      <c r="C517" s="6" t="s">
        <v>58</v>
      </c>
      <c r="D517" s="6">
        <v>6</v>
      </c>
      <c r="E517" s="6" t="s">
        <v>21</v>
      </c>
      <c r="F517" s="6" t="s">
        <v>9</v>
      </c>
      <c r="G517" s="6" t="s">
        <v>10</v>
      </c>
      <c r="H517" s="6" t="s">
        <v>10</v>
      </c>
      <c r="I517" s="6" t="s">
        <v>10</v>
      </c>
      <c r="J517" s="6" t="s">
        <v>10</v>
      </c>
      <c r="K517" s="6" t="s">
        <v>11</v>
      </c>
      <c r="L517" s="6" t="s">
        <v>49</v>
      </c>
      <c r="M517" s="6" t="s">
        <v>47</v>
      </c>
    </row>
    <row r="518" spans="1:13" x14ac:dyDescent="0.2">
      <c r="A518" s="6">
        <v>2018</v>
      </c>
      <c r="B518" s="6">
        <v>2689563</v>
      </c>
      <c r="C518" s="6" t="s">
        <v>58</v>
      </c>
      <c r="D518" s="6">
        <v>7</v>
      </c>
      <c r="E518" s="6" t="s">
        <v>21</v>
      </c>
      <c r="F518" s="6" t="s">
        <v>9</v>
      </c>
      <c r="G518" s="6" t="s">
        <v>10</v>
      </c>
      <c r="H518" s="6" t="s">
        <v>9</v>
      </c>
      <c r="I518" s="6" t="s">
        <v>9</v>
      </c>
      <c r="J518" s="6" t="s">
        <v>9</v>
      </c>
      <c r="K518" s="6" t="s">
        <v>8</v>
      </c>
      <c r="L518" s="6" t="s">
        <v>49</v>
      </c>
      <c r="M518" s="6" t="s">
        <v>48</v>
      </c>
    </row>
    <row r="519" spans="1:13" x14ac:dyDescent="0.2">
      <c r="A519" s="6">
        <v>2018</v>
      </c>
      <c r="B519" s="6">
        <v>2946637</v>
      </c>
      <c r="C519" s="6" t="s">
        <v>58</v>
      </c>
      <c r="D519" s="6">
        <v>7</v>
      </c>
      <c r="E519" s="6" t="s">
        <v>21</v>
      </c>
      <c r="F519" s="6" t="s">
        <v>9</v>
      </c>
      <c r="G519" s="6" t="s">
        <v>10</v>
      </c>
      <c r="H519" s="6" t="s">
        <v>9</v>
      </c>
      <c r="I519" s="6" t="s">
        <v>7</v>
      </c>
      <c r="J519" s="6" t="s">
        <v>10</v>
      </c>
      <c r="K519" s="6" t="s">
        <v>8</v>
      </c>
      <c r="L519" s="6" t="s">
        <v>49</v>
      </c>
      <c r="M519" s="6" t="s">
        <v>48</v>
      </c>
    </row>
    <row r="520" spans="1:13" x14ac:dyDescent="0.2">
      <c r="A520" s="6">
        <v>2018</v>
      </c>
      <c r="B520" s="6">
        <v>2245433</v>
      </c>
      <c r="C520" s="6" t="s">
        <v>58</v>
      </c>
      <c r="D520" s="6">
        <v>8</v>
      </c>
      <c r="E520" s="6" t="s">
        <v>21</v>
      </c>
      <c r="F520" s="6" t="s">
        <v>9</v>
      </c>
      <c r="G520" s="6" t="s">
        <v>7</v>
      </c>
      <c r="H520" s="6" t="s">
        <v>7</v>
      </c>
      <c r="I520" s="6" t="s">
        <v>8</v>
      </c>
      <c r="J520" s="6" t="s">
        <v>7</v>
      </c>
      <c r="K520" s="6" t="s">
        <v>7</v>
      </c>
      <c r="L520" s="6" t="s">
        <v>49</v>
      </c>
      <c r="M520" s="7" t="s">
        <v>50</v>
      </c>
    </row>
    <row r="521" spans="1:13" x14ac:dyDescent="0.2">
      <c r="A521" s="6">
        <v>2019</v>
      </c>
      <c r="B521" s="6">
        <v>2907596</v>
      </c>
      <c r="C521" s="6" t="s">
        <v>58</v>
      </c>
      <c r="D521" s="6">
        <v>4</v>
      </c>
      <c r="E521" s="6" t="s">
        <v>18</v>
      </c>
      <c r="F521" s="6" t="s">
        <v>9</v>
      </c>
      <c r="G521" s="6" t="s">
        <v>10</v>
      </c>
      <c r="H521" s="6" t="s">
        <v>10</v>
      </c>
      <c r="I521" s="6" t="s">
        <v>8</v>
      </c>
      <c r="J521" s="6" t="s">
        <v>9</v>
      </c>
      <c r="K521" s="6" t="s">
        <v>10</v>
      </c>
      <c r="L521" s="6" t="s">
        <v>49</v>
      </c>
      <c r="M521" s="7" t="s">
        <v>50</v>
      </c>
    </row>
    <row r="522" spans="1:13" x14ac:dyDescent="0.2">
      <c r="A522" s="6">
        <v>2019</v>
      </c>
      <c r="B522" s="6">
        <v>2511352</v>
      </c>
      <c r="C522" s="6" t="s">
        <v>58</v>
      </c>
      <c r="D522" s="6">
        <v>6</v>
      </c>
      <c r="E522" s="6" t="s">
        <v>21</v>
      </c>
      <c r="F522" s="6" t="s">
        <v>9</v>
      </c>
      <c r="G522" s="6" t="s">
        <v>8</v>
      </c>
      <c r="H522" s="6" t="s">
        <v>8</v>
      </c>
      <c r="I522" s="6" t="s">
        <v>8</v>
      </c>
      <c r="J522" s="6" t="s">
        <v>8</v>
      </c>
      <c r="K522" s="6" t="s">
        <v>9</v>
      </c>
      <c r="L522" s="6" t="s">
        <v>49</v>
      </c>
      <c r="M522" s="6" t="s">
        <v>48</v>
      </c>
    </row>
    <row r="523" spans="1:13" x14ac:dyDescent="0.2">
      <c r="A523" s="6">
        <v>2019</v>
      </c>
      <c r="B523" s="6">
        <v>2855095</v>
      </c>
      <c r="C523" s="6" t="s">
        <v>58</v>
      </c>
      <c r="D523" s="6">
        <v>6</v>
      </c>
      <c r="E523" s="6" t="s">
        <v>21</v>
      </c>
      <c r="F523" s="6" t="s">
        <v>9</v>
      </c>
      <c r="G523" s="6" t="s">
        <v>8</v>
      </c>
      <c r="H523" s="6" t="s">
        <v>8</v>
      </c>
      <c r="I523" s="6" t="s">
        <v>8</v>
      </c>
      <c r="J523" s="6" t="s">
        <v>8</v>
      </c>
      <c r="K523" s="6" t="s">
        <v>8</v>
      </c>
      <c r="L523" s="6" t="s">
        <v>49</v>
      </c>
      <c r="M523" s="6" t="s">
        <v>49</v>
      </c>
    </row>
    <row r="524" spans="1:13" x14ac:dyDescent="0.2">
      <c r="A524" s="6">
        <v>2019</v>
      </c>
      <c r="B524" s="6">
        <v>2974823</v>
      </c>
      <c r="C524" s="6" t="s">
        <v>58</v>
      </c>
      <c r="D524" s="6">
        <v>7</v>
      </c>
      <c r="E524" s="6" t="s">
        <v>21</v>
      </c>
      <c r="F524" s="6" t="s">
        <v>9</v>
      </c>
      <c r="G524" s="6" t="s">
        <v>10</v>
      </c>
      <c r="H524" s="6" t="s">
        <v>10</v>
      </c>
      <c r="I524" s="6" t="s">
        <v>9</v>
      </c>
      <c r="J524" s="6" t="s">
        <v>9</v>
      </c>
      <c r="K524" s="6" t="s">
        <v>8</v>
      </c>
      <c r="L524" s="6" t="s">
        <v>49</v>
      </c>
      <c r="M524" s="6" t="s">
        <v>48</v>
      </c>
    </row>
    <row r="525" spans="1:13" x14ac:dyDescent="0.2">
      <c r="A525" s="6">
        <v>2019</v>
      </c>
      <c r="B525" s="6">
        <v>2129614</v>
      </c>
      <c r="C525" s="6" t="s">
        <v>58</v>
      </c>
      <c r="D525" s="6">
        <v>8</v>
      </c>
      <c r="E525" s="6" t="s">
        <v>21</v>
      </c>
      <c r="F525" s="6" t="s">
        <v>9</v>
      </c>
      <c r="G525" s="6" t="s">
        <v>11</v>
      </c>
      <c r="H525" s="6" t="s">
        <v>10</v>
      </c>
      <c r="I525" s="6" t="s">
        <v>9</v>
      </c>
      <c r="J525" s="6" t="s">
        <v>8</v>
      </c>
      <c r="K525" s="6" t="s">
        <v>8</v>
      </c>
      <c r="L525" s="6" t="s">
        <v>49</v>
      </c>
      <c r="M525" s="6" t="s">
        <v>49</v>
      </c>
    </row>
    <row r="526" spans="1:13" x14ac:dyDescent="0.2">
      <c r="A526" s="6">
        <v>2019</v>
      </c>
      <c r="B526" s="6">
        <v>2876490</v>
      </c>
      <c r="C526" s="6" t="s">
        <v>58</v>
      </c>
      <c r="D526" s="6">
        <v>8</v>
      </c>
      <c r="E526" s="6" t="s">
        <v>21</v>
      </c>
      <c r="F526" s="6" t="s">
        <v>9</v>
      </c>
      <c r="G526" s="6" t="s">
        <v>10</v>
      </c>
      <c r="H526" s="6" t="s">
        <v>9</v>
      </c>
      <c r="I526" s="6" t="s">
        <v>9</v>
      </c>
      <c r="J526" s="6" t="s">
        <v>8</v>
      </c>
      <c r="K526" s="6" t="s">
        <v>9</v>
      </c>
      <c r="L526" s="6" t="s">
        <v>49</v>
      </c>
      <c r="M526" s="6" t="s">
        <v>49</v>
      </c>
    </row>
    <row r="527" spans="1:13" x14ac:dyDescent="0.2">
      <c r="A527" s="6">
        <v>2018</v>
      </c>
      <c r="B527" s="6">
        <v>2751215</v>
      </c>
      <c r="C527" s="6" t="s">
        <v>58</v>
      </c>
      <c r="D527" s="6">
        <v>1</v>
      </c>
      <c r="E527" s="6" t="s">
        <v>19</v>
      </c>
      <c r="F527" s="6" t="s">
        <v>11</v>
      </c>
      <c r="G527" s="6" t="s">
        <v>11</v>
      </c>
      <c r="H527" s="6" t="s">
        <v>10</v>
      </c>
      <c r="I527" s="6" t="s">
        <v>10</v>
      </c>
      <c r="J527" s="6" t="s">
        <v>10</v>
      </c>
      <c r="K527" s="6" t="s">
        <v>10</v>
      </c>
      <c r="L527" s="6" t="s">
        <v>49</v>
      </c>
      <c r="M527" s="6" t="s">
        <v>47</v>
      </c>
    </row>
    <row r="528" spans="1:13" x14ac:dyDescent="0.2">
      <c r="A528" s="6">
        <v>2018</v>
      </c>
      <c r="B528" s="6">
        <v>2121085</v>
      </c>
      <c r="C528" s="6" t="s">
        <v>58</v>
      </c>
      <c r="D528" s="6">
        <v>2</v>
      </c>
      <c r="E528" s="6" t="s">
        <v>20</v>
      </c>
      <c r="F528" s="6" t="s">
        <v>11</v>
      </c>
      <c r="G528" s="6" t="s">
        <v>11</v>
      </c>
      <c r="H528" s="6" t="s">
        <v>11</v>
      </c>
      <c r="I528" s="6" t="s">
        <v>11</v>
      </c>
      <c r="J528" s="6" t="s">
        <v>10</v>
      </c>
      <c r="K528" s="6" t="s">
        <v>10</v>
      </c>
      <c r="L528" s="6" t="s">
        <v>49</v>
      </c>
      <c r="M528" s="6" t="s">
        <v>48</v>
      </c>
    </row>
    <row r="529" spans="1:13" x14ac:dyDescent="0.2">
      <c r="A529" s="6">
        <v>2018</v>
      </c>
      <c r="B529" s="6">
        <v>2752680</v>
      </c>
      <c r="C529" s="6" t="s">
        <v>58</v>
      </c>
      <c r="D529" s="6">
        <v>2</v>
      </c>
      <c r="E529" s="6" t="s">
        <v>19</v>
      </c>
      <c r="F529" s="6" t="s">
        <v>11</v>
      </c>
      <c r="G529" s="6" t="s">
        <v>9</v>
      </c>
      <c r="H529" s="6" t="s">
        <v>10</v>
      </c>
      <c r="I529" s="6" t="s">
        <v>10</v>
      </c>
      <c r="J529" s="6" t="s">
        <v>10</v>
      </c>
      <c r="K529" s="6" t="s">
        <v>10</v>
      </c>
      <c r="L529" s="6" t="s">
        <v>49</v>
      </c>
      <c r="M529" s="6" t="s">
        <v>46</v>
      </c>
    </row>
    <row r="530" spans="1:13" x14ac:dyDescent="0.2">
      <c r="A530" s="6">
        <v>2018</v>
      </c>
      <c r="B530" s="6">
        <v>2746607</v>
      </c>
      <c r="C530" s="6" t="s">
        <v>58</v>
      </c>
      <c r="D530" s="6">
        <v>7</v>
      </c>
      <c r="E530" s="6" t="s">
        <v>21</v>
      </c>
      <c r="F530" s="6" t="s">
        <v>11</v>
      </c>
      <c r="G530" s="6" t="s">
        <v>11</v>
      </c>
      <c r="H530" s="6" t="s">
        <v>11</v>
      </c>
      <c r="I530" s="6" t="s">
        <v>11</v>
      </c>
      <c r="J530" s="6" t="s">
        <v>11</v>
      </c>
      <c r="K530" s="6" t="s">
        <v>11</v>
      </c>
      <c r="L530" s="6" t="s">
        <v>49</v>
      </c>
      <c r="M530" s="6" t="s">
        <v>49</v>
      </c>
    </row>
    <row r="531" spans="1:13" x14ac:dyDescent="0.2">
      <c r="A531" s="6">
        <v>2018</v>
      </c>
      <c r="B531" s="6">
        <v>2784062</v>
      </c>
      <c r="C531" s="6" t="s">
        <v>58</v>
      </c>
      <c r="D531" s="6">
        <v>7</v>
      </c>
      <c r="E531" s="6" t="s">
        <v>21</v>
      </c>
      <c r="F531" s="6" t="s">
        <v>11</v>
      </c>
      <c r="G531" s="6" t="s">
        <v>11</v>
      </c>
      <c r="H531" s="6" t="s">
        <v>11</v>
      </c>
      <c r="I531" s="6" t="s">
        <v>11</v>
      </c>
      <c r="J531" s="6" t="s">
        <v>11</v>
      </c>
      <c r="K531" s="6" t="s">
        <v>11</v>
      </c>
      <c r="L531" s="6" t="s">
        <v>49</v>
      </c>
      <c r="M531" s="6" t="s">
        <v>49</v>
      </c>
    </row>
    <row r="532" spans="1:13" x14ac:dyDescent="0.2">
      <c r="A532" s="6">
        <v>2018</v>
      </c>
      <c r="B532" s="6">
        <v>2370613</v>
      </c>
      <c r="C532" s="6" t="s">
        <v>58</v>
      </c>
      <c r="D532" s="6">
        <v>8</v>
      </c>
      <c r="E532" s="6" t="s">
        <v>21</v>
      </c>
      <c r="F532" s="6" t="s">
        <v>11</v>
      </c>
      <c r="G532" s="6" t="s">
        <v>11</v>
      </c>
      <c r="H532" s="6" t="s">
        <v>11</v>
      </c>
      <c r="I532" s="6" t="s">
        <v>11</v>
      </c>
      <c r="J532" s="6" t="s">
        <v>11</v>
      </c>
      <c r="K532" s="6" t="s">
        <v>11</v>
      </c>
      <c r="L532" s="6" t="s">
        <v>49</v>
      </c>
      <c r="M532" s="6" t="s">
        <v>48</v>
      </c>
    </row>
    <row r="533" spans="1:13" x14ac:dyDescent="0.2">
      <c r="A533" s="6">
        <v>2018</v>
      </c>
      <c r="B533" s="6">
        <v>2624019</v>
      </c>
      <c r="C533" s="6" t="s">
        <v>58</v>
      </c>
      <c r="D533" s="6">
        <v>8</v>
      </c>
      <c r="E533" s="6" t="s">
        <v>21</v>
      </c>
      <c r="F533" s="6" t="s">
        <v>11</v>
      </c>
      <c r="G533" s="6" t="s">
        <v>10</v>
      </c>
      <c r="H533" s="6" t="s">
        <v>10</v>
      </c>
      <c r="I533" s="6" t="s">
        <v>10</v>
      </c>
      <c r="J533" s="6" t="s">
        <v>10</v>
      </c>
      <c r="K533" s="6" t="s">
        <v>10</v>
      </c>
      <c r="L533" s="6" t="s">
        <v>49</v>
      </c>
      <c r="M533" s="6" t="s">
        <v>47</v>
      </c>
    </row>
    <row r="534" spans="1:13" x14ac:dyDescent="0.2">
      <c r="A534" s="6">
        <v>2018</v>
      </c>
      <c r="B534" s="6">
        <v>2714999</v>
      </c>
      <c r="C534" s="6" t="s">
        <v>58</v>
      </c>
      <c r="D534" s="6">
        <v>8</v>
      </c>
      <c r="E534" s="6" t="s">
        <v>21</v>
      </c>
      <c r="F534" s="6" t="s">
        <v>11</v>
      </c>
      <c r="G534" s="6" t="s">
        <v>11</v>
      </c>
      <c r="H534" s="6" t="s">
        <v>11</v>
      </c>
      <c r="I534" s="6" t="s">
        <v>10</v>
      </c>
      <c r="J534" s="6" t="s">
        <v>11</v>
      </c>
      <c r="K534" s="6" t="s">
        <v>8</v>
      </c>
      <c r="L534" s="6" t="s">
        <v>49</v>
      </c>
      <c r="M534" s="6" t="s">
        <v>49</v>
      </c>
    </row>
    <row r="535" spans="1:13" x14ac:dyDescent="0.2">
      <c r="A535" s="6">
        <v>2019</v>
      </c>
      <c r="B535" s="6">
        <v>2729154</v>
      </c>
      <c r="C535" s="6" t="s">
        <v>58</v>
      </c>
      <c r="D535" s="6">
        <v>6</v>
      </c>
      <c r="E535" s="6" t="s">
        <v>21</v>
      </c>
      <c r="F535" s="6" t="s">
        <v>11</v>
      </c>
      <c r="G535" s="6" t="s">
        <v>11</v>
      </c>
      <c r="H535" s="6" t="s">
        <v>11</v>
      </c>
      <c r="I535" s="6" t="s">
        <v>9</v>
      </c>
      <c r="J535" s="6" t="s">
        <v>11</v>
      </c>
      <c r="K535" s="6" t="s">
        <v>9</v>
      </c>
      <c r="L535" s="6" t="s">
        <v>49</v>
      </c>
      <c r="M535" s="6" t="s">
        <v>47</v>
      </c>
    </row>
    <row r="536" spans="1:13" x14ac:dyDescent="0.2">
      <c r="A536" s="6">
        <v>2019</v>
      </c>
      <c r="B536" s="6">
        <v>2884985</v>
      </c>
      <c r="C536" s="6" t="s">
        <v>58</v>
      </c>
      <c r="D536" s="6">
        <v>7</v>
      </c>
      <c r="E536" s="6" t="s">
        <v>21</v>
      </c>
      <c r="F536" s="6" t="s">
        <v>11</v>
      </c>
      <c r="G536" s="6" t="s">
        <v>8</v>
      </c>
      <c r="H536" s="6" t="s">
        <v>9</v>
      </c>
      <c r="I536" s="6" t="s">
        <v>9</v>
      </c>
      <c r="J536" s="6" t="s">
        <v>9</v>
      </c>
      <c r="K536" s="6" t="s">
        <v>10</v>
      </c>
      <c r="L536" s="6" t="s">
        <v>49</v>
      </c>
      <c r="M536" s="6" t="s">
        <v>48</v>
      </c>
    </row>
    <row r="537" spans="1:13" x14ac:dyDescent="0.2">
      <c r="A537" s="6">
        <v>2019</v>
      </c>
      <c r="B537" s="6">
        <v>2030358</v>
      </c>
      <c r="C537" s="6" t="s">
        <v>58</v>
      </c>
      <c r="D537" s="6">
        <v>8</v>
      </c>
      <c r="E537" s="6" t="s">
        <v>21</v>
      </c>
      <c r="F537" s="6" t="s">
        <v>11</v>
      </c>
      <c r="G537" s="6" t="s">
        <v>9</v>
      </c>
      <c r="H537" s="6" t="s">
        <v>10</v>
      </c>
      <c r="I537" s="6" t="s">
        <v>11</v>
      </c>
      <c r="J537" s="6" t="s">
        <v>9</v>
      </c>
      <c r="K537" s="6" t="s">
        <v>11</v>
      </c>
      <c r="L537" s="6" t="s">
        <v>49</v>
      </c>
      <c r="M537" s="6" t="s">
        <v>48</v>
      </c>
    </row>
    <row r="538" spans="1:13" x14ac:dyDescent="0.2">
      <c r="A538" s="6">
        <v>2018</v>
      </c>
      <c r="B538" s="6">
        <v>2452050</v>
      </c>
      <c r="C538" s="6" t="s">
        <v>58</v>
      </c>
      <c r="D538" s="6">
        <v>2</v>
      </c>
      <c r="E538" s="6" t="s">
        <v>19</v>
      </c>
      <c r="F538" s="6" t="s">
        <v>7</v>
      </c>
      <c r="G538" s="6" t="s">
        <v>11</v>
      </c>
      <c r="H538" s="6" t="s">
        <v>8</v>
      </c>
      <c r="I538" s="6" t="s">
        <v>7</v>
      </c>
      <c r="J538" s="6" t="s">
        <v>8</v>
      </c>
      <c r="K538" s="6" t="s">
        <v>8</v>
      </c>
      <c r="L538" s="6" t="s">
        <v>49</v>
      </c>
      <c r="M538" s="7" t="s">
        <v>50</v>
      </c>
    </row>
    <row r="539" spans="1:13" x14ac:dyDescent="0.2">
      <c r="A539" s="6">
        <v>2018</v>
      </c>
      <c r="B539" s="6">
        <v>2528750</v>
      </c>
      <c r="C539" s="6" t="s">
        <v>58</v>
      </c>
      <c r="D539" s="6">
        <v>4</v>
      </c>
      <c r="E539" s="6" t="s">
        <v>19</v>
      </c>
      <c r="F539" s="6" t="s">
        <v>7</v>
      </c>
      <c r="G539" s="6" t="s">
        <v>8</v>
      </c>
      <c r="H539" s="6" t="s">
        <v>8</v>
      </c>
      <c r="I539" s="6" t="s">
        <v>7</v>
      </c>
      <c r="J539" s="6" t="s">
        <v>7</v>
      </c>
      <c r="K539" s="6" t="s">
        <v>8</v>
      </c>
      <c r="L539" s="6" t="s">
        <v>49</v>
      </c>
      <c r="M539" s="7" t="s">
        <v>50</v>
      </c>
    </row>
    <row r="540" spans="1:13" x14ac:dyDescent="0.2">
      <c r="A540" s="6">
        <v>2018</v>
      </c>
      <c r="B540" s="6">
        <v>2841898</v>
      </c>
      <c r="C540" s="6" t="s">
        <v>58</v>
      </c>
      <c r="D540" s="6">
        <v>7</v>
      </c>
      <c r="E540" s="6" t="s">
        <v>21</v>
      </c>
      <c r="F540" s="6" t="s">
        <v>7</v>
      </c>
      <c r="G540" s="6" t="s">
        <v>9</v>
      </c>
      <c r="H540" s="6" t="s">
        <v>9</v>
      </c>
      <c r="I540" s="6" t="s">
        <v>9</v>
      </c>
      <c r="J540" s="6" t="s">
        <v>9</v>
      </c>
      <c r="K540" s="6" t="s">
        <v>9</v>
      </c>
      <c r="L540" s="6" t="s">
        <v>49</v>
      </c>
      <c r="M540" s="6" t="s">
        <v>49</v>
      </c>
    </row>
    <row r="541" spans="1:13" x14ac:dyDescent="0.2">
      <c r="A541" s="6">
        <v>2019</v>
      </c>
      <c r="B541" s="6">
        <v>2708354</v>
      </c>
      <c r="C541" s="6" t="s">
        <v>58</v>
      </c>
      <c r="D541" s="6">
        <v>5</v>
      </c>
      <c r="E541" s="6" t="s">
        <v>20</v>
      </c>
      <c r="F541" s="6" t="s">
        <v>7</v>
      </c>
      <c r="G541" s="6" t="s">
        <v>9</v>
      </c>
      <c r="H541" s="6" t="s">
        <v>9</v>
      </c>
      <c r="I541" s="6" t="s">
        <v>8</v>
      </c>
      <c r="J541" s="6" t="s">
        <v>8</v>
      </c>
      <c r="K541" s="6" t="s">
        <v>8</v>
      </c>
      <c r="L541" s="6" t="s">
        <v>49</v>
      </c>
      <c r="M541" s="7" t="s">
        <v>50</v>
      </c>
    </row>
    <row r="542" spans="1:13" x14ac:dyDescent="0.2">
      <c r="A542" s="6">
        <v>2019</v>
      </c>
      <c r="B542" s="6">
        <v>2027609</v>
      </c>
      <c r="C542" s="6" t="s">
        <v>58</v>
      </c>
      <c r="D542" s="6">
        <v>6</v>
      </c>
      <c r="E542" s="6" t="s">
        <v>21</v>
      </c>
      <c r="F542" s="6" t="s">
        <v>7</v>
      </c>
      <c r="G542" s="6" t="s">
        <v>7</v>
      </c>
      <c r="H542" s="6" t="s">
        <v>7</v>
      </c>
      <c r="I542" s="6" t="s">
        <v>7</v>
      </c>
      <c r="J542" s="6" t="s">
        <v>7</v>
      </c>
      <c r="K542" s="6" t="s">
        <v>7</v>
      </c>
      <c r="L542" s="6" t="s">
        <v>49</v>
      </c>
      <c r="M542" s="6" t="s">
        <v>49</v>
      </c>
    </row>
    <row r="543" spans="1:13" x14ac:dyDescent="0.2">
      <c r="A543" s="6">
        <v>2019</v>
      </c>
      <c r="B543" s="6">
        <v>2003569</v>
      </c>
      <c r="C543" s="6" t="s">
        <v>58</v>
      </c>
      <c r="D543" s="6">
        <v>8</v>
      </c>
      <c r="E543" s="6" t="s">
        <v>21</v>
      </c>
      <c r="F543" s="6" t="s">
        <v>7</v>
      </c>
      <c r="G543" s="6" t="s">
        <v>9</v>
      </c>
      <c r="H543" s="6" t="s">
        <v>9</v>
      </c>
      <c r="I543" s="6" t="s">
        <v>9</v>
      </c>
      <c r="J543" s="6" t="s">
        <v>7</v>
      </c>
      <c r="K543" s="6" t="s">
        <v>7</v>
      </c>
      <c r="L543" s="6" t="s">
        <v>49</v>
      </c>
      <c r="M543" s="6" t="s">
        <v>48</v>
      </c>
    </row>
    <row r="544" spans="1:13" x14ac:dyDescent="0.2">
      <c r="A544" s="6">
        <v>2019</v>
      </c>
      <c r="B544" s="6">
        <v>2744376</v>
      </c>
      <c r="C544" s="6" t="s">
        <v>58</v>
      </c>
      <c r="D544" s="6">
        <v>8</v>
      </c>
      <c r="E544" s="6" t="s">
        <v>21</v>
      </c>
      <c r="F544" s="6" t="s">
        <v>7</v>
      </c>
      <c r="G544" s="6" t="s">
        <v>11</v>
      </c>
      <c r="H544" s="6" t="s">
        <v>9</v>
      </c>
      <c r="I544" s="6" t="s">
        <v>7</v>
      </c>
      <c r="J544" s="6" t="s">
        <v>7</v>
      </c>
      <c r="K544" s="6" t="s">
        <v>7</v>
      </c>
      <c r="L544" s="6" t="s">
        <v>49</v>
      </c>
      <c r="M544" s="6" t="s">
        <v>47</v>
      </c>
    </row>
    <row r="545" spans="1:13" x14ac:dyDescent="0.2">
      <c r="A545" s="6">
        <v>2018</v>
      </c>
      <c r="B545" s="6">
        <v>2336885</v>
      </c>
      <c r="C545" s="6" t="s">
        <v>58</v>
      </c>
      <c r="D545" s="6">
        <v>7</v>
      </c>
      <c r="E545" s="6" t="s">
        <v>21</v>
      </c>
      <c r="F545" s="6" t="s">
        <v>8</v>
      </c>
      <c r="G545" s="6" t="s">
        <v>8</v>
      </c>
      <c r="H545" s="6" t="s">
        <v>8</v>
      </c>
      <c r="I545" s="6" t="s">
        <v>8</v>
      </c>
      <c r="J545" s="6" t="s">
        <v>8</v>
      </c>
      <c r="K545" s="6" t="s">
        <v>10</v>
      </c>
      <c r="L545" s="6" t="s">
        <v>49</v>
      </c>
      <c r="M545" s="6" t="s">
        <v>49</v>
      </c>
    </row>
    <row r="546" spans="1:13" x14ac:dyDescent="0.2">
      <c r="A546" s="6">
        <v>2018</v>
      </c>
      <c r="B546" s="6">
        <v>2931669</v>
      </c>
      <c r="C546" s="6" t="s">
        <v>58</v>
      </c>
      <c r="D546" s="6">
        <v>7</v>
      </c>
      <c r="E546" s="6" t="s">
        <v>21</v>
      </c>
      <c r="F546" s="6" t="s">
        <v>10</v>
      </c>
      <c r="G546" s="6" t="s">
        <v>11</v>
      </c>
      <c r="H546" s="6" t="s">
        <v>11</v>
      </c>
      <c r="I546" s="6" t="s">
        <v>11</v>
      </c>
      <c r="J546" s="6" t="s">
        <v>11</v>
      </c>
      <c r="K546" s="6" t="s">
        <v>10</v>
      </c>
      <c r="L546" s="7" t="s">
        <v>49</v>
      </c>
      <c r="M546" s="6" t="s">
        <v>49</v>
      </c>
    </row>
    <row r="547" spans="1:13" x14ac:dyDescent="0.2">
      <c r="A547" s="6">
        <v>2019</v>
      </c>
      <c r="B547" s="6">
        <v>2366527</v>
      </c>
      <c r="C547" s="6" t="s">
        <v>58</v>
      </c>
      <c r="D547" s="6">
        <v>6</v>
      </c>
      <c r="E547" s="6" t="s">
        <v>21</v>
      </c>
      <c r="F547" s="6" t="s">
        <v>9</v>
      </c>
      <c r="G547" s="6" t="s">
        <v>8</v>
      </c>
      <c r="H547" s="6" t="s">
        <v>11</v>
      </c>
      <c r="I547" s="6" t="s">
        <v>8</v>
      </c>
      <c r="J547" s="6" t="s">
        <v>8</v>
      </c>
      <c r="K547" s="6" t="s">
        <v>8</v>
      </c>
      <c r="L547" s="7" t="s">
        <v>49</v>
      </c>
      <c r="M547" s="7" t="s">
        <v>49</v>
      </c>
    </row>
    <row r="548" spans="1:13" x14ac:dyDescent="0.2">
      <c r="A548" s="6">
        <v>2018</v>
      </c>
      <c r="B548" s="6">
        <v>2176747</v>
      </c>
      <c r="C548" s="6" t="s">
        <v>59</v>
      </c>
      <c r="D548" s="6">
        <v>6</v>
      </c>
      <c r="E548" s="6" t="s">
        <v>21</v>
      </c>
      <c r="F548" s="6" t="s">
        <v>10</v>
      </c>
      <c r="G548" s="6" t="s">
        <v>8</v>
      </c>
      <c r="H548" s="6" t="s">
        <v>8</v>
      </c>
      <c r="I548" s="6" t="s">
        <v>9</v>
      </c>
      <c r="J548" s="6" t="s">
        <v>9</v>
      </c>
      <c r="K548" s="6" t="s">
        <v>8</v>
      </c>
      <c r="L548" s="7" t="s">
        <v>50</v>
      </c>
      <c r="M548" s="6" t="s">
        <v>48</v>
      </c>
    </row>
    <row r="549" spans="1:13" x14ac:dyDescent="0.2">
      <c r="A549" s="6">
        <v>2018</v>
      </c>
      <c r="B549" s="6">
        <v>2309698</v>
      </c>
      <c r="C549" s="6" t="s">
        <v>59</v>
      </c>
      <c r="D549" s="6">
        <v>7</v>
      </c>
      <c r="E549" s="6" t="s">
        <v>21</v>
      </c>
      <c r="F549" s="6" t="s">
        <v>10</v>
      </c>
      <c r="G549" s="6" t="s">
        <v>9</v>
      </c>
      <c r="H549" s="6" t="s">
        <v>9</v>
      </c>
      <c r="I549" s="6" t="s">
        <v>10</v>
      </c>
      <c r="J549" s="6" t="s">
        <v>9</v>
      </c>
      <c r="K549" s="6" t="s">
        <v>10</v>
      </c>
      <c r="L549" s="7" t="s">
        <v>50</v>
      </c>
      <c r="M549" s="6" t="s">
        <v>48</v>
      </c>
    </row>
    <row r="550" spans="1:13" x14ac:dyDescent="0.2">
      <c r="A550" s="6">
        <v>2018</v>
      </c>
      <c r="B550" s="6">
        <v>2322902</v>
      </c>
      <c r="C550" s="6" t="s">
        <v>59</v>
      </c>
      <c r="D550" s="6">
        <v>8</v>
      </c>
      <c r="E550" s="6" t="s">
        <v>21</v>
      </c>
      <c r="F550" s="6" t="s">
        <v>10</v>
      </c>
      <c r="G550" s="6" t="s">
        <v>9</v>
      </c>
      <c r="H550" s="6" t="s">
        <v>9</v>
      </c>
      <c r="I550" s="6" t="s">
        <v>9</v>
      </c>
      <c r="J550" s="6" t="s">
        <v>10</v>
      </c>
      <c r="K550" s="6" t="s">
        <v>10</v>
      </c>
      <c r="L550" s="7" t="s">
        <v>50</v>
      </c>
      <c r="M550" s="6" t="s">
        <v>48</v>
      </c>
    </row>
    <row r="551" spans="1:13" x14ac:dyDescent="0.2">
      <c r="A551" s="6">
        <v>2018</v>
      </c>
      <c r="B551" s="6">
        <v>2607019</v>
      </c>
      <c r="C551" s="6" t="s">
        <v>59</v>
      </c>
      <c r="D551" s="6">
        <v>8</v>
      </c>
      <c r="E551" s="6" t="s">
        <v>21</v>
      </c>
      <c r="F551" s="6" t="s">
        <v>10</v>
      </c>
      <c r="G551" s="6" t="s">
        <v>7</v>
      </c>
      <c r="H551" s="6" t="s">
        <v>7</v>
      </c>
      <c r="I551" s="6" t="s">
        <v>7</v>
      </c>
      <c r="J551" s="6" t="s">
        <v>7</v>
      </c>
      <c r="K551" s="6" t="s">
        <v>7</v>
      </c>
      <c r="L551" s="7" t="s">
        <v>50</v>
      </c>
      <c r="M551" s="6" t="s">
        <v>49</v>
      </c>
    </row>
    <row r="552" spans="1:13" x14ac:dyDescent="0.2">
      <c r="A552" s="6">
        <v>2019</v>
      </c>
      <c r="B552" s="6">
        <v>2735920</v>
      </c>
      <c r="C552" s="6" t="s">
        <v>59</v>
      </c>
      <c r="D552" s="6">
        <v>1</v>
      </c>
      <c r="E552" s="6" t="s">
        <v>18</v>
      </c>
      <c r="F552" s="6" t="s">
        <v>10</v>
      </c>
      <c r="G552" s="6" t="s">
        <v>10</v>
      </c>
      <c r="H552" s="6" t="s">
        <v>8</v>
      </c>
      <c r="I552" s="6" t="s">
        <v>11</v>
      </c>
      <c r="J552" s="6" t="s">
        <v>11</v>
      </c>
      <c r="K552" s="6" t="s">
        <v>7</v>
      </c>
      <c r="L552" s="7" t="s">
        <v>50</v>
      </c>
      <c r="M552" s="6" t="s">
        <v>48</v>
      </c>
    </row>
    <row r="553" spans="1:13" x14ac:dyDescent="0.2">
      <c r="A553" s="6">
        <v>2019</v>
      </c>
      <c r="B553" s="6">
        <v>2141123</v>
      </c>
      <c r="C553" s="6" t="s">
        <v>59</v>
      </c>
      <c r="D553" s="6">
        <v>6</v>
      </c>
      <c r="E553" s="6" t="s">
        <v>21</v>
      </c>
      <c r="F553" s="6" t="s">
        <v>10</v>
      </c>
      <c r="G553" s="6" t="s">
        <v>10</v>
      </c>
      <c r="H553" s="6" t="s">
        <v>10</v>
      </c>
      <c r="I553" s="6" t="s">
        <v>10</v>
      </c>
      <c r="J553" s="6" t="s">
        <v>10</v>
      </c>
      <c r="K553" s="6" t="s">
        <v>10</v>
      </c>
      <c r="L553" s="7" t="s">
        <v>50</v>
      </c>
      <c r="M553" s="7" t="s">
        <v>50</v>
      </c>
    </row>
    <row r="554" spans="1:13" x14ac:dyDescent="0.2">
      <c r="A554" s="6">
        <v>2019</v>
      </c>
      <c r="B554" s="6">
        <v>2400399</v>
      </c>
      <c r="C554" s="6" t="s">
        <v>59</v>
      </c>
      <c r="D554" s="6">
        <v>6</v>
      </c>
      <c r="E554" s="6" t="s">
        <v>21</v>
      </c>
      <c r="F554" s="6" t="s">
        <v>10</v>
      </c>
      <c r="G554" s="6" t="s">
        <v>10</v>
      </c>
      <c r="H554" s="6" t="s">
        <v>10</v>
      </c>
      <c r="I554" s="6" t="s">
        <v>10</v>
      </c>
      <c r="J554" s="6" t="s">
        <v>10</v>
      </c>
      <c r="K554" s="6" t="s">
        <v>10</v>
      </c>
      <c r="L554" s="7" t="s">
        <v>50</v>
      </c>
      <c r="M554" s="6" t="s">
        <v>49</v>
      </c>
    </row>
    <row r="555" spans="1:13" x14ac:dyDescent="0.2">
      <c r="A555" s="6">
        <v>2019</v>
      </c>
      <c r="B555" s="6">
        <v>2784247</v>
      </c>
      <c r="C555" s="6" t="s">
        <v>59</v>
      </c>
      <c r="D555" s="6">
        <v>6</v>
      </c>
      <c r="E555" s="6" t="s">
        <v>21</v>
      </c>
      <c r="F555" s="6" t="s">
        <v>10</v>
      </c>
      <c r="G555" s="6" t="s">
        <v>10</v>
      </c>
      <c r="H555" s="6" t="s">
        <v>10</v>
      </c>
      <c r="I555" s="6" t="s">
        <v>10</v>
      </c>
      <c r="J555" s="6" t="s">
        <v>10</v>
      </c>
      <c r="K555" s="6" t="s">
        <v>9</v>
      </c>
      <c r="L555" s="7" t="s">
        <v>50</v>
      </c>
      <c r="M555" s="6" t="s">
        <v>48</v>
      </c>
    </row>
    <row r="556" spans="1:13" x14ac:dyDescent="0.2">
      <c r="A556" s="6">
        <v>2019</v>
      </c>
      <c r="B556" s="6">
        <v>2944530</v>
      </c>
      <c r="C556" s="6" t="s">
        <v>59</v>
      </c>
      <c r="D556" s="6">
        <v>6</v>
      </c>
      <c r="E556" s="6" t="s">
        <v>21</v>
      </c>
      <c r="F556" s="6" t="s">
        <v>10</v>
      </c>
      <c r="G556" s="6" t="s">
        <v>8</v>
      </c>
      <c r="H556" s="6" t="s">
        <v>7</v>
      </c>
      <c r="I556" s="6" t="s">
        <v>9</v>
      </c>
      <c r="J556" s="6" t="s">
        <v>7</v>
      </c>
      <c r="K556" s="6" t="s">
        <v>8</v>
      </c>
      <c r="L556" s="7" t="s">
        <v>50</v>
      </c>
      <c r="M556" s="6" t="s">
        <v>49</v>
      </c>
    </row>
    <row r="557" spans="1:13" x14ac:dyDescent="0.2">
      <c r="A557" s="6">
        <v>2019</v>
      </c>
      <c r="B557" s="6">
        <v>2633145</v>
      </c>
      <c r="C557" s="6" t="s">
        <v>59</v>
      </c>
      <c r="D557" s="6">
        <v>7</v>
      </c>
      <c r="E557" s="6" t="s">
        <v>21</v>
      </c>
      <c r="F557" s="6" t="s">
        <v>10</v>
      </c>
      <c r="G557" s="6" t="s">
        <v>10</v>
      </c>
      <c r="H557" s="6" t="s">
        <v>10</v>
      </c>
      <c r="I557" s="6" t="s">
        <v>10</v>
      </c>
      <c r="J557" s="6" t="s">
        <v>10</v>
      </c>
      <c r="K557" s="6" t="s">
        <v>10</v>
      </c>
      <c r="L557" s="7" t="s">
        <v>50</v>
      </c>
      <c r="M557" s="6" t="s">
        <v>48</v>
      </c>
    </row>
    <row r="558" spans="1:13" x14ac:dyDescent="0.2">
      <c r="A558" s="6">
        <v>2019</v>
      </c>
      <c r="B558" s="6">
        <v>2409819</v>
      </c>
      <c r="C558" s="6" t="s">
        <v>59</v>
      </c>
      <c r="D558" s="6">
        <v>8</v>
      </c>
      <c r="E558" s="6" t="s">
        <v>21</v>
      </c>
      <c r="F558" s="6" t="s">
        <v>10</v>
      </c>
      <c r="G558" s="6" t="s">
        <v>7</v>
      </c>
      <c r="H558" s="6" t="s">
        <v>7</v>
      </c>
      <c r="I558" s="6" t="s">
        <v>7</v>
      </c>
      <c r="J558" s="6" t="s">
        <v>7</v>
      </c>
      <c r="K558" s="6" t="s">
        <v>7</v>
      </c>
      <c r="L558" s="7" t="s">
        <v>50</v>
      </c>
      <c r="M558" s="7" t="s">
        <v>50</v>
      </c>
    </row>
    <row r="559" spans="1:13" x14ac:dyDescent="0.2">
      <c r="A559" s="6">
        <v>2019</v>
      </c>
      <c r="B559" s="6">
        <v>2921990</v>
      </c>
      <c r="C559" s="6" t="s">
        <v>59</v>
      </c>
      <c r="D559" s="6">
        <v>8</v>
      </c>
      <c r="E559" s="6" t="s">
        <v>21</v>
      </c>
      <c r="F559" s="6" t="s">
        <v>10</v>
      </c>
      <c r="G559" s="6" t="s">
        <v>10</v>
      </c>
      <c r="H559" s="6" t="s">
        <v>10</v>
      </c>
      <c r="I559" s="6" t="s">
        <v>9</v>
      </c>
      <c r="J559" s="6" t="s">
        <v>8</v>
      </c>
      <c r="K559" s="6" t="s">
        <v>9</v>
      </c>
      <c r="L559" s="7" t="s">
        <v>50</v>
      </c>
      <c r="M559" s="6" t="s">
        <v>48</v>
      </c>
    </row>
    <row r="560" spans="1:13" x14ac:dyDescent="0.2">
      <c r="A560" s="6">
        <v>2019</v>
      </c>
      <c r="B560" s="6">
        <v>2925576</v>
      </c>
      <c r="C560" s="6" t="s">
        <v>59</v>
      </c>
      <c r="D560" s="6">
        <v>8</v>
      </c>
      <c r="E560" s="6" t="s">
        <v>21</v>
      </c>
      <c r="F560" s="6" t="s">
        <v>10</v>
      </c>
      <c r="G560" s="6" t="s">
        <v>9</v>
      </c>
      <c r="H560" s="6" t="s">
        <v>8</v>
      </c>
      <c r="I560" s="6" t="s">
        <v>9</v>
      </c>
      <c r="J560" s="6" t="s">
        <v>8</v>
      </c>
      <c r="K560" s="6" t="s">
        <v>9</v>
      </c>
      <c r="L560" s="7" t="s">
        <v>50</v>
      </c>
      <c r="M560" s="7" t="s">
        <v>50</v>
      </c>
    </row>
    <row r="561" spans="1:13" x14ac:dyDescent="0.2">
      <c r="A561" s="6">
        <v>2018</v>
      </c>
      <c r="B561" s="6">
        <v>2180331</v>
      </c>
      <c r="C561" s="6" t="s">
        <v>59</v>
      </c>
      <c r="D561" s="6">
        <v>5</v>
      </c>
      <c r="E561" s="6" t="s">
        <v>20</v>
      </c>
      <c r="F561" s="6" t="s">
        <v>8</v>
      </c>
      <c r="G561" s="6" t="s">
        <v>8</v>
      </c>
      <c r="H561" s="6" t="s">
        <v>8</v>
      </c>
      <c r="I561" s="6" t="s">
        <v>8</v>
      </c>
      <c r="J561" s="6" t="s">
        <v>8</v>
      </c>
      <c r="K561" s="6" t="s">
        <v>8</v>
      </c>
      <c r="L561" s="7" t="s">
        <v>50</v>
      </c>
      <c r="M561" s="7" t="s">
        <v>50</v>
      </c>
    </row>
    <row r="562" spans="1:13" x14ac:dyDescent="0.2">
      <c r="A562" s="6">
        <v>2018</v>
      </c>
      <c r="B562" s="6">
        <v>2132404</v>
      </c>
      <c r="C562" s="6" t="s">
        <v>59</v>
      </c>
      <c r="D562" s="6">
        <v>7</v>
      </c>
      <c r="E562" s="6" t="s">
        <v>21</v>
      </c>
      <c r="F562" s="6" t="s">
        <v>8</v>
      </c>
      <c r="G562" s="6" t="s">
        <v>8</v>
      </c>
      <c r="H562" s="6" t="s">
        <v>9</v>
      </c>
      <c r="I562" s="6" t="s">
        <v>8</v>
      </c>
      <c r="J562" s="6" t="s">
        <v>8</v>
      </c>
      <c r="K562" s="6" t="s">
        <v>8</v>
      </c>
      <c r="L562" s="7" t="s">
        <v>50</v>
      </c>
      <c r="M562" s="6" t="s">
        <v>49</v>
      </c>
    </row>
    <row r="563" spans="1:13" x14ac:dyDescent="0.2">
      <c r="A563" s="6">
        <v>2018</v>
      </c>
      <c r="B563" s="6">
        <v>2335157</v>
      </c>
      <c r="C563" s="6" t="s">
        <v>59</v>
      </c>
      <c r="D563" s="6">
        <v>7</v>
      </c>
      <c r="E563" s="6" t="s">
        <v>21</v>
      </c>
      <c r="F563" s="6" t="s">
        <v>8</v>
      </c>
      <c r="G563" s="6" t="s">
        <v>8</v>
      </c>
      <c r="H563" s="6" t="s">
        <v>8</v>
      </c>
      <c r="I563" s="6" t="s">
        <v>9</v>
      </c>
      <c r="J563" s="6" t="s">
        <v>9</v>
      </c>
      <c r="K563" s="6" t="s">
        <v>7</v>
      </c>
      <c r="L563" s="7" t="s">
        <v>50</v>
      </c>
      <c r="M563" s="6" t="s">
        <v>48</v>
      </c>
    </row>
    <row r="564" spans="1:13" x14ac:dyDescent="0.2">
      <c r="A564" s="6">
        <v>2018</v>
      </c>
      <c r="B564" s="6">
        <v>2874416</v>
      </c>
      <c r="C564" s="6" t="s">
        <v>59</v>
      </c>
      <c r="D564" s="6">
        <v>8</v>
      </c>
      <c r="E564" s="6" t="s">
        <v>21</v>
      </c>
      <c r="F564" s="6" t="s">
        <v>8</v>
      </c>
      <c r="G564" s="6" t="s">
        <v>10</v>
      </c>
      <c r="H564" s="6" t="s">
        <v>10</v>
      </c>
      <c r="I564" s="6" t="s">
        <v>9</v>
      </c>
      <c r="J564" s="6" t="s">
        <v>9</v>
      </c>
      <c r="K564" s="6" t="s">
        <v>8</v>
      </c>
      <c r="L564" s="7" t="s">
        <v>50</v>
      </c>
      <c r="M564" s="6" t="s">
        <v>49</v>
      </c>
    </row>
    <row r="565" spans="1:13" x14ac:dyDescent="0.2">
      <c r="A565" s="6">
        <v>2019</v>
      </c>
      <c r="B565" s="6">
        <v>2561648</v>
      </c>
      <c r="C565" s="6" t="s">
        <v>59</v>
      </c>
      <c r="D565" s="6">
        <v>5</v>
      </c>
      <c r="E565" s="6" t="s">
        <v>20</v>
      </c>
      <c r="F565" s="6" t="s">
        <v>8</v>
      </c>
      <c r="G565" s="6" t="s">
        <v>10</v>
      </c>
      <c r="H565" s="6" t="s">
        <v>9</v>
      </c>
      <c r="I565" s="6" t="s">
        <v>8</v>
      </c>
      <c r="J565" s="6" t="s">
        <v>8</v>
      </c>
      <c r="K565" s="6" t="s">
        <v>10</v>
      </c>
      <c r="L565" s="7" t="s">
        <v>50</v>
      </c>
      <c r="M565" s="6" t="s">
        <v>49</v>
      </c>
    </row>
    <row r="566" spans="1:13" x14ac:dyDescent="0.2">
      <c r="A566" s="6">
        <v>2019</v>
      </c>
      <c r="B566" s="6">
        <v>2671656</v>
      </c>
      <c r="C566" s="6" t="s">
        <v>59</v>
      </c>
      <c r="D566" s="6">
        <v>8</v>
      </c>
      <c r="E566" s="6" t="s">
        <v>21</v>
      </c>
      <c r="F566" s="6" t="s">
        <v>8</v>
      </c>
      <c r="G566" s="6" t="s">
        <v>7</v>
      </c>
      <c r="H566" s="6" t="s">
        <v>7</v>
      </c>
      <c r="I566" s="6" t="s">
        <v>7</v>
      </c>
      <c r="J566" s="6" t="s">
        <v>7</v>
      </c>
      <c r="K566" s="6" t="s">
        <v>9</v>
      </c>
      <c r="L566" s="7" t="s">
        <v>50</v>
      </c>
      <c r="M566" s="6" t="s">
        <v>48</v>
      </c>
    </row>
    <row r="567" spans="1:13" x14ac:dyDescent="0.2">
      <c r="A567" s="6">
        <v>2019</v>
      </c>
      <c r="B567" s="6">
        <v>2683887</v>
      </c>
      <c r="C567" s="6" t="s">
        <v>59</v>
      </c>
      <c r="D567" s="6">
        <v>8</v>
      </c>
      <c r="E567" s="6" t="s">
        <v>21</v>
      </c>
      <c r="F567" s="6" t="s">
        <v>8</v>
      </c>
      <c r="G567" s="6" t="s">
        <v>11</v>
      </c>
      <c r="H567" s="6" t="s">
        <v>11</v>
      </c>
      <c r="I567" s="6" t="s">
        <v>10</v>
      </c>
      <c r="J567" s="6" t="s">
        <v>8</v>
      </c>
      <c r="K567" s="6" t="s">
        <v>9</v>
      </c>
      <c r="L567" s="7" t="s">
        <v>50</v>
      </c>
      <c r="M567" s="6" t="s">
        <v>49</v>
      </c>
    </row>
    <row r="568" spans="1:13" x14ac:dyDescent="0.2">
      <c r="A568" s="6">
        <v>2018</v>
      </c>
      <c r="B568" s="6">
        <v>2480748</v>
      </c>
      <c r="C568" s="6" t="s">
        <v>59</v>
      </c>
      <c r="D568" s="6">
        <v>6</v>
      </c>
      <c r="E568" s="6" t="s">
        <v>21</v>
      </c>
      <c r="F568" s="6" t="s">
        <v>9</v>
      </c>
      <c r="G568" s="6" t="s">
        <v>11</v>
      </c>
      <c r="H568" s="6" t="s">
        <v>11</v>
      </c>
      <c r="I568" s="6" t="s">
        <v>11</v>
      </c>
      <c r="J568" s="6" t="s">
        <v>11</v>
      </c>
      <c r="K568" s="6" t="s">
        <v>7</v>
      </c>
      <c r="L568" s="7" t="s">
        <v>50</v>
      </c>
      <c r="M568" s="7" t="s">
        <v>50</v>
      </c>
    </row>
    <row r="569" spans="1:13" x14ac:dyDescent="0.2">
      <c r="A569" s="6">
        <v>2018</v>
      </c>
      <c r="B569" s="6">
        <v>2838569</v>
      </c>
      <c r="C569" s="6" t="s">
        <v>59</v>
      </c>
      <c r="D569" s="6">
        <v>8</v>
      </c>
      <c r="E569" s="6" t="s">
        <v>21</v>
      </c>
      <c r="F569" s="6" t="s">
        <v>9</v>
      </c>
      <c r="G569" s="6" t="s">
        <v>8</v>
      </c>
      <c r="H569" s="6" t="s">
        <v>9</v>
      </c>
      <c r="I569" s="6" t="s">
        <v>8</v>
      </c>
      <c r="J569" s="6" t="s">
        <v>8</v>
      </c>
      <c r="K569" s="6" t="s">
        <v>9</v>
      </c>
      <c r="L569" s="7" t="s">
        <v>50</v>
      </c>
      <c r="M569" s="7" t="s">
        <v>50</v>
      </c>
    </row>
    <row r="570" spans="1:13" x14ac:dyDescent="0.2">
      <c r="A570" s="6">
        <v>2019</v>
      </c>
      <c r="B570" s="6">
        <v>2603997</v>
      </c>
      <c r="C570" s="6" t="s">
        <v>59</v>
      </c>
      <c r="D570" s="6">
        <v>5</v>
      </c>
      <c r="E570" s="6" t="s">
        <v>18</v>
      </c>
      <c r="F570" s="6" t="s">
        <v>9</v>
      </c>
      <c r="G570" s="6" t="s">
        <v>10</v>
      </c>
      <c r="H570" s="6" t="s">
        <v>10</v>
      </c>
      <c r="I570" s="6" t="s">
        <v>9</v>
      </c>
      <c r="J570" s="6" t="s">
        <v>10</v>
      </c>
      <c r="K570" s="6" t="s">
        <v>10</v>
      </c>
      <c r="L570" s="7" t="s">
        <v>50</v>
      </c>
      <c r="M570" s="7" t="s">
        <v>50</v>
      </c>
    </row>
    <row r="571" spans="1:13" x14ac:dyDescent="0.2">
      <c r="A571" s="6">
        <v>2019</v>
      </c>
      <c r="B571" s="6">
        <v>2359382</v>
      </c>
      <c r="C571" s="6" t="s">
        <v>59</v>
      </c>
      <c r="D571" s="6">
        <v>6</v>
      </c>
      <c r="E571" s="6" t="s">
        <v>21</v>
      </c>
      <c r="F571" s="6" t="s">
        <v>9</v>
      </c>
      <c r="G571" s="6" t="s">
        <v>9</v>
      </c>
      <c r="H571" s="6" t="s">
        <v>8</v>
      </c>
      <c r="I571" s="6" t="s">
        <v>8</v>
      </c>
      <c r="J571" s="6" t="s">
        <v>8</v>
      </c>
      <c r="K571" s="6" t="s">
        <v>10</v>
      </c>
      <c r="L571" s="7" t="s">
        <v>50</v>
      </c>
      <c r="M571" s="6" t="s">
        <v>48</v>
      </c>
    </row>
    <row r="572" spans="1:13" x14ac:dyDescent="0.2">
      <c r="A572" s="6">
        <v>2019</v>
      </c>
      <c r="B572" s="6">
        <v>2492474</v>
      </c>
      <c r="C572" s="6" t="s">
        <v>59</v>
      </c>
      <c r="D572" s="6">
        <v>8</v>
      </c>
      <c r="E572" s="6" t="s">
        <v>21</v>
      </c>
      <c r="F572" s="6" t="s">
        <v>9</v>
      </c>
      <c r="G572" s="6" t="s">
        <v>9</v>
      </c>
      <c r="H572" s="6" t="s">
        <v>10</v>
      </c>
      <c r="I572" s="6" t="s">
        <v>10</v>
      </c>
      <c r="J572" s="6" t="s">
        <v>9</v>
      </c>
      <c r="K572" s="6" t="s">
        <v>10</v>
      </c>
      <c r="L572" s="7" t="s">
        <v>50</v>
      </c>
      <c r="M572" s="6" t="s">
        <v>48</v>
      </c>
    </row>
    <row r="573" spans="1:13" x14ac:dyDescent="0.2">
      <c r="A573" s="6">
        <v>2019</v>
      </c>
      <c r="B573" s="6">
        <v>2776856</v>
      </c>
      <c r="C573" s="6" t="s">
        <v>59</v>
      </c>
      <c r="D573" s="6">
        <v>8</v>
      </c>
      <c r="E573" s="6" t="s">
        <v>21</v>
      </c>
      <c r="F573" s="6" t="s">
        <v>9</v>
      </c>
      <c r="G573" s="6" t="s">
        <v>7</v>
      </c>
      <c r="H573" s="6" t="s">
        <v>7</v>
      </c>
      <c r="I573" s="6" t="s">
        <v>7</v>
      </c>
      <c r="J573" s="6" t="s">
        <v>7</v>
      </c>
      <c r="K573" s="6" t="s">
        <v>9</v>
      </c>
      <c r="L573" s="7" t="s">
        <v>50</v>
      </c>
      <c r="M573" s="7" t="s">
        <v>50</v>
      </c>
    </row>
    <row r="574" spans="1:13" x14ac:dyDescent="0.2">
      <c r="A574" s="6">
        <v>2018</v>
      </c>
      <c r="B574" s="6">
        <v>2416244</v>
      </c>
      <c r="C574" s="6" t="s">
        <v>59</v>
      </c>
      <c r="D574" s="6">
        <v>6</v>
      </c>
      <c r="E574" s="6" t="s">
        <v>21</v>
      </c>
      <c r="F574" s="6" t="s">
        <v>7</v>
      </c>
      <c r="G574" s="6" t="s">
        <v>8</v>
      </c>
      <c r="H574" s="6" t="s">
        <v>8</v>
      </c>
      <c r="I574" s="6" t="s">
        <v>8</v>
      </c>
      <c r="J574" s="6" t="s">
        <v>8</v>
      </c>
      <c r="K574" s="6" t="s">
        <v>9</v>
      </c>
      <c r="L574" s="7" t="s">
        <v>50</v>
      </c>
      <c r="M574" s="6" t="s">
        <v>49</v>
      </c>
    </row>
    <row r="575" spans="1:13" x14ac:dyDescent="0.2">
      <c r="A575" s="6">
        <v>2018</v>
      </c>
      <c r="B575" s="6">
        <v>2114352</v>
      </c>
      <c r="C575" s="6" t="s">
        <v>59</v>
      </c>
      <c r="D575" s="6">
        <v>8</v>
      </c>
      <c r="E575" s="6" t="s">
        <v>21</v>
      </c>
      <c r="F575" s="6" t="s">
        <v>7</v>
      </c>
      <c r="G575" s="6" t="s">
        <v>7</v>
      </c>
      <c r="H575" s="6" t="s">
        <v>7</v>
      </c>
      <c r="I575" s="6" t="s">
        <v>7</v>
      </c>
      <c r="J575" s="6" t="s">
        <v>7</v>
      </c>
      <c r="K575" s="6" t="s">
        <v>8</v>
      </c>
      <c r="L575" s="7" t="s">
        <v>50</v>
      </c>
      <c r="M575" s="7" t="s">
        <v>50</v>
      </c>
    </row>
    <row r="576" spans="1:13" x14ac:dyDescent="0.2">
      <c r="A576" s="6">
        <v>2019</v>
      </c>
      <c r="B576" s="6">
        <v>2750779</v>
      </c>
      <c r="C576" s="6" t="s">
        <v>59</v>
      </c>
      <c r="D576" s="6">
        <v>8</v>
      </c>
      <c r="E576" s="6" t="s">
        <v>21</v>
      </c>
      <c r="F576" s="6" t="s">
        <v>7</v>
      </c>
      <c r="G576" s="6" t="s">
        <v>9</v>
      </c>
      <c r="H576" s="6" t="s">
        <v>9</v>
      </c>
      <c r="I576" s="6" t="s">
        <v>9</v>
      </c>
      <c r="J576" s="6" t="s">
        <v>9</v>
      </c>
      <c r="K576" s="6" t="s">
        <v>9</v>
      </c>
      <c r="L576" s="7" t="s">
        <v>50</v>
      </c>
      <c r="M576" s="6" t="s">
        <v>48</v>
      </c>
    </row>
    <row r="577" spans="1:13" x14ac:dyDescent="0.2">
      <c r="A577" s="6">
        <v>2018</v>
      </c>
      <c r="B577" s="6">
        <v>2419979</v>
      </c>
      <c r="C577" s="6" t="s">
        <v>59</v>
      </c>
      <c r="D577" s="6">
        <v>7</v>
      </c>
      <c r="E577" s="6" t="s">
        <v>21</v>
      </c>
      <c r="F577" s="6" t="s">
        <v>10</v>
      </c>
      <c r="G577" s="6" t="s">
        <v>10</v>
      </c>
      <c r="H577" s="6" t="s">
        <v>10</v>
      </c>
      <c r="I577" s="6" t="s">
        <v>9</v>
      </c>
      <c r="J577" s="6" t="s">
        <v>9</v>
      </c>
      <c r="K577" s="6" t="s">
        <v>8</v>
      </c>
      <c r="L577" s="7" t="s">
        <v>51</v>
      </c>
      <c r="M577" s="6" t="s">
        <v>49</v>
      </c>
    </row>
    <row r="578" spans="1:13" x14ac:dyDescent="0.2">
      <c r="A578" s="6">
        <v>2018</v>
      </c>
      <c r="B578" s="6">
        <v>2518225</v>
      </c>
      <c r="C578" s="6" t="s">
        <v>59</v>
      </c>
      <c r="D578" s="6">
        <v>8</v>
      </c>
      <c r="E578" s="6" t="s">
        <v>21</v>
      </c>
      <c r="F578" s="6" t="s">
        <v>10</v>
      </c>
      <c r="G578" s="6" t="s">
        <v>10</v>
      </c>
      <c r="H578" s="6" t="s">
        <v>10</v>
      </c>
      <c r="I578" s="6" t="s">
        <v>9</v>
      </c>
      <c r="J578" s="6" t="s">
        <v>8</v>
      </c>
      <c r="K578" s="6" t="s">
        <v>8</v>
      </c>
      <c r="L578" s="7" t="s">
        <v>51</v>
      </c>
      <c r="M578" s="6" t="s">
        <v>48</v>
      </c>
    </row>
    <row r="579" spans="1:13" x14ac:dyDescent="0.2">
      <c r="A579" s="6">
        <v>2018</v>
      </c>
      <c r="B579" s="6">
        <v>2628195</v>
      </c>
      <c r="C579" s="6" t="s">
        <v>59</v>
      </c>
      <c r="D579" s="6">
        <v>8</v>
      </c>
      <c r="E579" s="6" t="s">
        <v>21</v>
      </c>
      <c r="F579" s="6" t="s">
        <v>10</v>
      </c>
      <c r="G579" s="6" t="s">
        <v>10</v>
      </c>
      <c r="H579" s="6" t="s">
        <v>10</v>
      </c>
      <c r="I579" s="6" t="s">
        <v>9</v>
      </c>
      <c r="J579" s="6" t="s">
        <v>10</v>
      </c>
      <c r="K579" s="6" t="s">
        <v>10</v>
      </c>
      <c r="L579" s="7" t="s">
        <v>51</v>
      </c>
      <c r="M579" s="6" t="s">
        <v>49</v>
      </c>
    </row>
    <row r="580" spans="1:13" x14ac:dyDescent="0.2">
      <c r="A580" s="6">
        <v>2018</v>
      </c>
      <c r="B580" s="6">
        <v>2673093</v>
      </c>
      <c r="C580" s="6" t="s">
        <v>59</v>
      </c>
      <c r="D580" s="6">
        <v>8</v>
      </c>
      <c r="E580" s="6" t="s">
        <v>21</v>
      </c>
      <c r="F580" s="6" t="s">
        <v>10</v>
      </c>
      <c r="G580" s="6" t="s">
        <v>7</v>
      </c>
      <c r="H580" s="6" t="s">
        <v>7</v>
      </c>
      <c r="I580" s="6" t="s">
        <v>7</v>
      </c>
      <c r="J580" s="6" t="s">
        <v>9</v>
      </c>
      <c r="K580" s="6" t="s">
        <v>11</v>
      </c>
      <c r="L580" s="7" t="s">
        <v>51</v>
      </c>
      <c r="M580" s="6" t="s">
        <v>49</v>
      </c>
    </row>
    <row r="581" spans="1:13" x14ac:dyDescent="0.2">
      <c r="A581" s="6">
        <v>2018</v>
      </c>
      <c r="B581" s="6">
        <v>2749699</v>
      </c>
      <c r="C581" s="6" t="s">
        <v>59</v>
      </c>
      <c r="D581" s="6">
        <v>8</v>
      </c>
      <c r="E581" s="6" t="s">
        <v>21</v>
      </c>
      <c r="F581" s="6" t="s">
        <v>10</v>
      </c>
      <c r="G581" s="6" t="s">
        <v>10</v>
      </c>
      <c r="H581" s="6" t="s">
        <v>10</v>
      </c>
      <c r="I581" s="6" t="s">
        <v>9</v>
      </c>
      <c r="J581" s="6" t="s">
        <v>10</v>
      </c>
      <c r="K581" s="6" t="s">
        <v>10</v>
      </c>
      <c r="L581" s="7" t="s">
        <v>51</v>
      </c>
      <c r="M581" s="7" t="s">
        <v>50</v>
      </c>
    </row>
    <row r="582" spans="1:13" x14ac:dyDescent="0.2">
      <c r="A582" s="6">
        <v>2018</v>
      </c>
      <c r="B582" s="6">
        <v>2633828</v>
      </c>
      <c r="C582" s="6" t="s">
        <v>59</v>
      </c>
      <c r="D582" s="6">
        <v>4</v>
      </c>
      <c r="E582" s="6" t="s">
        <v>18</v>
      </c>
      <c r="F582" s="6" t="s">
        <v>8</v>
      </c>
      <c r="G582" s="6" t="s">
        <v>7</v>
      </c>
      <c r="H582" s="6" t="s">
        <v>9</v>
      </c>
      <c r="I582" s="6" t="s">
        <v>9</v>
      </c>
      <c r="J582" s="6" t="s">
        <v>10</v>
      </c>
      <c r="K582" s="6" t="s">
        <v>9</v>
      </c>
      <c r="L582" s="7" t="s">
        <v>51</v>
      </c>
      <c r="M582" s="6" t="s">
        <v>49</v>
      </c>
    </row>
    <row r="583" spans="1:13" x14ac:dyDescent="0.2">
      <c r="A583" s="6">
        <v>2019</v>
      </c>
      <c r="B583" s="6">
        <v>2877526</v>
      </c>
      <c r="C583" s="6" t="s">
        <v>59</v>
      </c>
      <c r="D583" s="6">
        <v>8</v>
      </c>
      <c r="E583" s="6" t="s">
        <v>21</v>
      </c>
      <c r="F583" s="6" t="s">
        <v>8</v>
      </c>
      <c r="G583" s="6" t="s">
        <v>10</v>
      </c>
      <c r="H583" s="6" t="s">
        <v>9</v>
      </c>
      <c r="I583" s="6" t="s">
        <v>8</v>
      </c>
      <c r="J583" s="6" t="s">
        <v>8</v>
      </c>
      <c r="K583" s="6" t="s">
        <v>7</v>
      </c>
      <c r="L583" s="7" t="s">
        <v>51</v>
      </c>
      <c r="M583" s="7" t="s">
        <v>50</v>
      </c>
    </row>
    <row r="584" spans="1:13" x14ac:dyDescent="0.2">
      <c r="A584" s="6">
        <v>2019</v>
      </c>
      <c r="B584" s="6">
        <v>2787784</v>
      </c>
      <c r="C584" s="6" t="s">
        <v>59</v>
      </c>
      <c r="D584" s="6">
        <v>7</v>
      </c>
      <c r="E584" s="6" t="s">
        <v>21</v>
      </c>
      <c r="F584" s="6" t="s">
        <v>9</v>
      </c>
      <c r="G584" s="6" t="s">
        <v>9</v>
      </c>
      <c r="H584" s="6" t="s">
        <v>9</v>
      </c>
      <c r="I584" s="6" t="s">
        <v>9</v>
      </c>
      <c r="J584" s="6" t="s">
        <v>9</v>
      </c>
      <c r="K584" s="6" t="s">
        <v>9</v>
      </c>
      <c r="L584" s="7" t="s">
        <v>51</v>
      </c>
      <c r="M584" s="7" t="s">
        <v>50</v>
      </c>
    </row>
    <row r="585" spans="1:13" x14ac:dyDescent="0.2">
      <c r="A585" s="6">
        <v>2019</v>
      </c>
      <c r="B585" s="6">
        <v>2070681</v>
      </c>
      <c r="C585" s="6" t="s">
        <v>59</v>
      </c>
      <c r="D585" s="6">
        <v>6</v>
      </c>
      <c r="E585" s="6" t="s">
        <v>21</v>
      </c>
      <c r="F585" s="6" t="s">
        <v>11</v>
      </c>
      <c r="G585" s="6" t="s">
        <v>11</v>
      </c>
      <c r="H585" s="6" t="s">
        <v>11</v>
      </c>
      <c r="I585" s="6" t="s">
        <v>11</v>
      </c>
      <c r="J585" s="6" t="s">
        <v>11</v>
      </c>
      <c r="K585" s="6" t="s">
        <v>10</v>
      </c>
      <c r="L585" s="7" t="s">
        <v>51</v>
      </c>
      <c r="M585" s="6" t="s">
        <v>48</v>
      </c>
    </row>
    <row r="586" spans="1:13" x14ac:dyDescent="0.2">
      <c r="A586" s="6">
        <v>2019</v>
      </c>
      <c r="B586" s="6">
        <v>2603584</v>
      </c>
      <c r="C586" s="6" t="s">
        <v>59</v>
      </c>
      <c r="D586" s="6">
        <v>8</v>
      </c>
      <c r="E586" s="6" t="s">
        <v>21</v>
      </c>
      <c r="F586" s="6" t="s">
        <v>11</v>
      </c>
      <c r="G586" s="6" t="s">
        <v>11</v>
      </c>
      <c r="H586" s="6" t="s">
        <v>11</v>
      </c>
      <c r="I586" s="6" t="s">
        <v>11</v>
      </c>
      <c r="J586" s="6" t="s">
        <v>11</v>
      </c>
      <c r="K586" s="6" t="s">
        <v>11</v>
      </c>
      <c r="L586" s="7" t="s">
        <v>51</v>
      </c>
      <c r="M586" s="7" t="s">
        <v>50</v>
      </c>
    </row>
    <row r="587" spans="1:13" x14ac:dyDescent="0.2">
      <c r="A587" s="6">
        <v>2019</v>
      </c>
      <c r="B587" s="6">
        <v>2470452</v>
      </c>
      <c r="C587" s="6" t="s">
        <v>59</v>
      </c>
      <c r="D587" s="6">
        <v>8</v>
      </c>
      <c r="E587" s="6" t="s">
        <v>21</v>
      </c>
      <c r="F587" s="6" t="s">
        <v>7</v>
      </c>
      <c r="G587" s="6" t="s">
        <v>10</v>
      </c>
      <c r="H587" s="6" t="s">
        <v>10</v>
      </c>
      <c r="I587" s="6" t="s">
        <v>10</v>
      </c>
      <c r="J587" s="6" t="s">
        <v>10</v>
      </c>
      <c r="K587" s="6" t="s">
        <v>7</v>
      </c>
      <c r="L587" s="7" t="s">
        <v>51</v>
      </c>
      <c r="M587" s="7" t="s">
        <v>50</v>
      </c>
    </row>
    <row r="588" spans="1:13" x14ac:dyDescent="0.2">
      <c r="A588" s="6">
        <v>2018</v>
      </c>
      <c r="B588" s="6">
        <v>2713974</v>
      </c>
      <c r="C588" s="6" t="s">
        <v>59</v>
      </c>
      <c r="D588" s="6">
        <v>0</v>
      </c>
      <c r="E588" s="6" t="s">
        <v>18</v>
      </c>
      <c r="F588" s="6" t="s">
        <v>10</v>
      </c>
      <c r="G588" s="6" t="s">
        <v>9</v>
      </c>
      <c r="H588" s="6" t="s">
        <v>9</v>
      </c>
      <c r="I588" s="6" t="s">
        <v>8</v>
      </c>
      <c r="J588" s="6" t="s">
        <v>9</v>
      </c>
      <c r="K588" s="6" t="s">
        <v>9</v>
      </c>
      <c r="L588" s="6" t="s">
        <v>45</v>
      </c>
      <c r="M588" s="6" t="s">
        <v>45</v>
      </c>
    </row>
    <row r="589" spans="1:13" x14ac:dyDescent="0.2">
      <c r="A589" s="6">
        <v>2018</v>
      </c>
      <c r="B589" s="6">
        <v>2730926</v>
      </c>
      <c r="C589" s="6" t="s">
        <v>59</v>
      </c>
      <c r="D589" s="6">
        <v>0</v>
      </c>
      <c r="E589" s="6" t="s">
        <v>20</v>
      </c>
      <c r="F589" s="6" t="s">
        <v>10</v>
      </c>
      <c r="G589" s="6" t="s">
        <v>10</v>
      </c>
      <c r="H589" s="6" t="s">
        <v>10</v>
      </c>
      <c r="I589" s="6" t="s">
        <v>8</v>
      </c>
      <c r="J589" s="6" t="s">
        <v>10</v>
      </c>
      <c r="K589" s="6" t="s">
        <v>9</v>
      </c>
      <c r="L589" s="6" t="s">
        <v>45</v>
      </c>
      <c r="M589" s="6" t="s">
        <v>45</v>
      </c>
    </row>
    <row r="590" spans="1:13" x14ac:dyDescent="0.2">
      <c r="A590" s="6">
        <v>2018</v>
      </c>
      <c r="B590" s="6">
        <v>2759973</v>
      </c>
      <c r="C590" s="6" t="s">
        <v>59</v>
      </c>
      <c r="D590" s="6">
        <v>0</v>
      </c>
      <c r="E590" s="6" t="s">
        <v>18</v>
      </c>
      <c r="F590" s="6" t="s">
        <v>10</v>
      </c>
      <c r="G590" s="6" t="s">
        <v>11</v>
      </c>
      <c r="H590" s="6" t="s">
        <v>11</v>
      </c>
      <c r="I590" s="6" t="s">
        <v>10</v>
      </c>
      <c r="J590" s="6" t="s">
        <v>10</v>
      </c>
      <c r="K590" s="6" t="s">
        <v>10</v>
      </c>
      <c r="L590" s="6" t="s">
        <v>45</v>
      </c>
      <c r="M590" s="6" t="s">
        <v>45</v>
      </c>
    </row>
    <row r="591" spans="1:13" x14ac:dyDescent="0.2">
      <c r="A591" s="6">
        <v>2018</v>
      </c>
      <c r="B591" s="6">
        <v>2848990</v>
      </c>
      <c r="C591" s="6" t="s">
        <v>59</v>
      </c>
      <c r="D591" s="6">
        <v>0</v>
      </c>
      <c r="E591" s="6" t="s">
        <v>18</v>
      </c>
      <c r="F591" s="6" t="s">
        <v>10</v>
      </c>
      <c r="G591" s="6" t="s">
        <v>9</v>
      </c>
      <c r="H591" s="6" t="s">
        <v>11</v>
      </c>
      <c r="I591" s="6" t="s">
        <v>10</v>
      </c>
      <c r="J591" s="6" t="s">
        <v>10</v>
      </c>
      <c r="K591" s="6" t="s">
        <v>10</v>
      </c>
      <c r="L591" s="6" t="s">
        <v>45</v>
      </c>
      <c r="M591" s="6" t="s">
        <v>45</v>
      </c>
    </row>
    <row r="592" spans="1:13" x14ac:dyDescent="0.2">
      <c r="A592" s="6">
        <v>2018</v>
      </c>
      <c r="B592" s="6">
        <v>2112061</v>
      </c>
      <c r="C592" s="6" t="s">
        <v>59</v>
      </c>
      <c r="D592" s="6">
        <v>1</v>
      </c>
      <c r="E592" s="6" t="s">
        <v>18</v>
      </c>
      <c r="F592" s="6" t="s">
        <v>10</v>
      </c>
      <c r="G592" s="6" t="s">
        <v>11</v>
      </c>
      <c r="H592" s="6" t="s">
        <v>11</v>
      </c>
      <c r="I592" s="6" t="s">
        <v>11</v>
      </c>
      <c r="J592" s="6" t="s">
        <v>11</v>
      </c>
      <c r="K592" s="6" t="s">
        <v>11</v>
      </c>
      <c r="L592" s="6" t="s">
        <v>45</v>
      </c>
      <c r="M592" s="6" t="s">
        <v>45</v>
      </c>
    </row>
    <row r="593" spans="1:13" x14ac:dyDescent="0.2">
      <c r="A593" s="6">
        <v>2018</v>
      </c>
      <c r="B593" s="6">
        <v>2449599</v>
      </c>
      <c r="C593" s="6" t="s">
        <v>59</v>
      </c>
      <c r="D593" s="6">
        <v>5</v>
      </c>
      <c r="E593" s="6" t="s">
        <v>18</v>
      </c>
      <c r="F593" s="6" t="s">
        <v>10</v>
      </c>
      <c r="G593" s="6" t="s">
        <v>10</v>
      </c>
      <c r="H593" s="6" t="s">
        <v>10</v>
      </c>
      <c r="I593" s="6" t="s">
        <v>8</v>
      </c>
      <c r="J593" s="6" t="s">
        <v>10</v>
      </c>
      <c r="K593" s="6" t="s">
        <v>7</v>
      </c>
      <c r="L593" s="6" t="s">
        <v>45</v>
      </c>
      <c r="M593" s="6" t="s">
        <v>45</v>
      </c>
    </row>
    <row r="594" spans="1:13" x14ac:dyDescent="0.2">
      <c r="A594" s="6">
        <v>2019</v>
      </c>
      <c r="B594" s="6">
        <v>2936232</v>
      </c>
      <c r="C594" s="6" t="s">
        <v>59</v>
      </c>
      <c r="D594" s="6">
        <v>2</v>
      </c>
      <c r="E594" s="6" t="s">
        <v>18</v>
      </c>
      <c r="F594" s="6" t="s">
        <v>10</v>
      </c>
      <c r="G594" s="6" t="s">
        <v>10</v>
      </c>
      <c r="H594" s="6" t="s">
        <v>10</v>
      </c>
      <c r="I594" s="6" t="s">
        <v>10</v>
      </c>
      <c r="J594" s="6" t="s">
        <v>10</v>
      </c>
      <c r="K594" s="6" t="s">
        <v>10</v>
      </c>
      <c r="L594" s="6" t="s">
        <v>45</v>
      </c>
      <c r="M594" s="6" t="s">
        <v>45</v>
      </c>
    </row>
    <row r="595" spans="1:13" x14ac:dyDescent="0.2">
      <c r="A595" s="6">
        <v>2019</v>
      </c>
      <c r="B595" s="6">
        <v>2295837</v>
      </c>
      <c r="C595" s="6" t="s">
        <v>59</v>
      </c>
      <c r="D595" s="6">
        <v>5</v>
      </c>
      <c r="E595" s="6" t="s">
        <v>18</v>
      </c>
      <c r="F595" s="6" t="s">
        <v>10</v>
      </c>
      <c r="G595" s="6" t="s">
        <v>8</v>
      </c>
      <c r="H595" s="6" t="s">
        <v>8</v>
      </c>
      <c r="I595" s="6" t="s">
        <v>9</v>
      </c>
      <c r="J595" s="6" t="s">
        <v>9</v>
      </c>
      <c r="K595" s="6" t="s">
        <v>9</v>
      </c>
      <c r="L595" s="6" t="s">
        <v>45</v>
      </c>
      <c r="M595" s="6" t="s">
        <v>46</v>
      </c>
    </row>
    <row r="596" spans="1:13" x14ac:dyDescent="0.2">
      <c r="A596" s="6">
        <v>2019</v>
      </c>
      <c r="B596" s="6">
        <v>2759872</v>
      </c>
      <c r="C596" s="6" t="s">
        <v>59</v>
      </c>
      <c r="D596" s="6">
        <v>6</v>
      </c>
      <c r="E596" s="6" t="s">
        <v>21</v>
      </c>
      <c r="F596" s="6" t="s">
        <v>10</v>
      </c>
      <c r="G596" s="6" t="s">
        <v>9</v>
      </c>
      <c r="H596" s="6" t="s">
        <v>8</v>
      </c>
      <c r="I596" s="6" t="s">
        <v>7</v>
      </c>
      <c r="J596" s="6" t="s">
        <v>9</v>
      </c>
      <c r="K596" s="6" t="s">
        <v>7</v>
      </c>
      <c r="L596" s="6" t="s">
        <v>45</v>
      </c>
      <c r="M596" s="6" t="s">
        <v>45</v>
      </c>
    </row>
    <row r="597" spans="1:13" x14ac:dyDescent="0.2">
      <c r="A597" s="6">
        <v>2018</v>
      </c>
      <c r="B597" s="6">
        <v>2987645</v>
      </c>
      <c r="C597" s="6" t="s">
        <v>59</v>
      </c>
      <c r="D597" s="6">
        <v>0</v>
      </c>
      <c r="E597" s="6" t="s">
        <v>20</v>
      </c>
      <c r="F597" s="6" t="s">
        <v>9</v>
      </c>
      <c r="G597" s="6" t="s">
        <v>10</v>
      </c>
      <c r="H597" s="6" t="s">
        <v>10</v>
      </c>
      <c r="I597" s="6" t="s">
        <v>10</v>
      </c>
      <c r="J597" s="6" t="s">
        <v>10</v>
      </c>
      <c r="K597" s="6" t="s">
        <v>10</v>
      </c>
      <c r="L597" s="6" t="s">
        <v>45</v>
      </c>
      <c r="M597" s="6" t="s">
        <v>45</v>
      </c>
    </row>
    <row r="598" spans="1:13" x14ac:dyDescent="0.2">
      <c r="A598" s="6">
        <v>2018</v>
      </c>
      <c r="B598" s="6">
        <v>2600904</v>
      </c>
      <c r="C598" s="6" t="s">
        <v>59</v>
      </c>
      <c r="D598" s="6">
        <v>3</v>
      </c>
      <c r="E598" s="6" t="s">
        <v>18</v>
      </c>
      <c r="F598" s="6" t="s">
        <v>11</v>
      </c>
      <c r="G598" s="6" t="s">
        <v>11</v>
      </c>
      <c r="H598" s="6" t="s">
        <v>11</v>
      </c>
      <c r="I598" s="6" t="s">
        <v>11</v>
      </c>
      <c r="J598" s="6" t="s">
        <v>11</v>
      </c>
      <c r="K598" s="6" t="s">
        <v>11</v>
      </c>
      <c r="L598" s="6" t="s">
        <v>45</v>
      </c>
      <c r="M598" s="6" t="s">
        <v>45</v>
      </c>
    </row>
    <row r="599" spans="1:13" x14ac:dyDescent="0.2">
      <c r="A599" s="6">
        <v>2019</v>
      </c>
      <c r="B599" s="6">
        <v>2052134</v>
      </c>
      <c r="C599" s="6" t="s">
        <v>59</v>
      </c>
      <c r="D599" s="6">
        <v>0</v>
      </c>
      <c r="E599" s="6" t="s">
        <v>18</v>
      </c>
      <c r="F599" s="6" t="s">
        <v>11</v>
      </c>
      <c r="G599" s="6" t="s">
        <v>11</v>
      </c>
      <c r="H599" s="6" t="s">
        <v>11</v>
      </c>
      <c r="I599" s="6" t="s">
        <v>11</v>
      </c>
      <c r="J599" s="6" t="s">
        <v>11</v>
      </c>
      <c r="K599" s="6" t="s">
        <v>11</v>
      </c>
      <c r="L599" s="6" t="s">
        <v>45</v>
      </c>
      <c r="M599" s="6" t="s">
        <v>45</v>
      </c>
    </row>
    <row r="600" spans="1:13" x14ac:dyDescent="0.2">
      <c r="A600" s="6">
        <v>2019</v>
      </c>
      <c r="B600" s="6">
        <v>2918892</v>
      </c>
      <c r="C600" s="6" t="s">
        <v>59</v>
      </c>
      <c r="D600" s="6">
        <v>1</v>
      </c>
      <c r="E600" s="6" t="s">
        <v>18</v>
      </c>
      <c r="F600" s="6" t="s">
        <v>11</v>
      </c>
      <c r="G600" s="6" t="s">
        <v>11</v>
      </c>
      <c r="H600" s="6" t="s">
        <v>11</v>
      </c>
      <c r="I600" s="6" t="s">
        <v>11</v>
      </c>
      <c r="J600" s="6" t="s">
        <v>11</v>
      </c>
      <c r="K600" s="6" t="s">
        <v>10</v>
      </c>
      <c r="L600" s="6" t="s">
        <v>45</v>
      </c>
      <c r="M600" s="6" t="s">
        <v>45</v>
      </c>
    </row>
    <row r="601" spans="1:13" x14ac:dyDescent="0.2">
      <c r="A601" s="6">
        <v>2019</v>
      </c>
      <c r="B601" s="6">
        <v>2543314</v>
      </c>
      <c r="C601" s="6" t="s">
        <v>59</v>
      </c>
      <c r="D601" s="6">
        <v>2</v>
      </c>
      <c r="E601" s="6" t="s">
        <v>18</v>
      </c>
      <c r="F601" s="6" t="s">
        <v>11</v>
      </c>
      <c r="G601" s="6" t="s">
        <v>9</v>
      </c>
      <c r="H601" s="6" t="s">
        <v>9</v>
      </c>
      <c r="I601" s="6" t="s">
        <v>8</v>
      </c>
      <c r="J601" s="6" t="s">
        <v>8</v>
      </c>
      <c r="K601" s="6" t="s">
        <v>9</v>
      </c>
      <c r="L601" s="6" t="s">
        <v>45</v>
      </c>
      <c r="M601" s="6" t="s">
        <v>45</v>
      </c>
    </row>
    <row r="602" spans="1:13" x14ac:dyDescent="0.2">
      <c r="A602" s="6">
        <v>2019</v>
      </c>
      <c r="B602" s="6">
        <v>2902592</v>
      </c>
      <c r="C602" s="6" t="s">
        <v>59</v>
      </c>
      <c r="D602" s="6">
        <v>2</v>
      </c>
      <c r="E602" s="6" t="s">
        <v>18</v>
      </c>
      <c r="F602" s="6" t="s">
        <v>11</v>
      </c>
      <c r="G602" s="6" t="s">
        <v>10</v>
      </c>
      <c r="H602" s="6" t="s">
        <v>10</v>
      </c>
      <c r="I602" s="6" t="s">
        <v>10</v>
      </c>
      <c r="J602" s="6" t="s">
        <v>11</v>
      </c>
      <c r="K602" s="6" t="s">
        <v>11</v>
      </c>
      <c r="L602" s="6" t="s">
        <v>45</v>
      </c>
      <c r="M602" s="6" t="s">
        <v>45</v>
      </c>
    </row>
    <row r="603" spans="1:13" x14ac:dyDescent="0.2">
      <c r="A603" s="6">
        <v>2018</v>
      </c>
      <c r="B603" s="6">
        <v>2848853</v>
      </c>
      <c r="C603" s="6" t="s">
        <v>59</v>
      </c>
      <c r="D603" s="6">
        <v>3</v>
      </c>
      <c r="E603" s="6" t="s">
        <v>20</v>
      </c>
      <c r="F603" s="6" t="s">
        <v>7</v>
      </c>
      <c r="G603" s="6" t="s">
        <v>7</v>
      </c>
      <c r="H603" s="6" t="s">
        <v>7</v>
      </c>
      <c r="I603" s="6" t="s">
        <v>11</v>
      </c>
      <c r="J603" s="6" t="s">
        <v>11</v>
      </c>
      <c r="K603" s="6" t="s">
        <v>11</v>
      </c>
      <c r="L603" s="6" t="s">
        <v>45</v>
      </c>
      <c r="M603" s="6" t="s">
        <v>45</v>
      </c>
    </row>
    <row r="604" spans="1:13" x14ac:dyDescent="0.2">
      <c r="A604" s="6">
        <v>2018</v>
      </c>
      <c r="B604" s="6">
        <v>2004097</v>
      </c>
      <c r="C604" s="6" t="s">
        <v>59</v>
      </c>
      <c r="D604" s="6">
        <v>0</v>
      </c>
      <c r="E604" s="6" t="s">
        <v>20</v>
      </c>
      <c r="F604" s="6" t="s">
        <v>10</v>
      </c>
      <c r="G604" s="6" t="s">
        <v>11</v>
      </c>
      <c r="H604" s="6" t="s">
        <v>11</v>
      </c>
      <c r="I604" s="6" t="s">
        <v>10</v>
      </c>
      <c r="J604" s="6" t="s">
        <v>11</v>
      </c>
      <c r="K604" s="6" t="s">
        <v>11</v>
      </c>
      <c r="L604" s="6" t="s">
        <v>46</v>
      </c>
      <c r="M604" s="6" t="s">
        <v>46</v>
      </c>
    </row>
    <row r="605" spans="1:13" x14ac:dyDescent="0.2">
      <c r="A605" s="6">
        <v>2018</v>
      </c>
      <c r="B605" s="6">
        <v>2039493</v>
      </c>
      <c r="C605" s="6" t="s">
        <v>59</v>
      </c>
      <c r="D605" s="6">
        <v>0</v>
      </c>
      <c r="E605" s="6" t="s">
        <v>18</v>
      </c>
      <c r="F605" s="6" t="s">
        <v>10</v>
      </c>
      <c r="G605" s="6" t="s">
        <v>10</v>
      </c>
      <c r="H605" s="6" t="s">
        <v>10</v>
      </c>
      <c r="I605" s="6" t="s">
        <v>9</v>
      </c>
      <c r="J605" s="6" t="s">
        <v>9</v>
      </c>
      <c r="K605" s="6" t="s">
        <v>9</v>
      </c>
      <c r="L605" s="6" t="s">
        <v>46</v>
      </c>
      <c r="M605" s="6" t="s">
        <v>46</v>
      </c>
    </row>
    <row r="606" spans="1:13" x14ac:dyDescent="0.2">
      <c r="A606" s="6">
        <v>2018</v>
      </c>
      <c r="B606" s="6">
        <v>2079318</v>
      </c>
      <c r="C606" s="6" t="s">
        <v>59</v>
      </c>
      <c r="D606" s="6">
        <v>0</v>
      </c>
      <c r="E606" s="6" t="s">
        <v>18</v>
      </c>
      <c r="F606" s="6" t="s">
        <v>10</v>
      </c>
      <c r="G606" s="6" t="s">
        <v>10</v>
      </c>
      <c r="H606" s="6" t="s">
        <v>10</v>
      </c>
      <c r="I606" s="6" t="s">
        <v>8</v>
      </c>
      <c r="J606" s="6" t="s">
        <v>10</v>
      </c>
      <c r="K606" s="6" t="s">
        <v>10</v>
      </c>
      <c r="L606" s="6" t="s">
        <v>46</v>
      </c>
      <c r="M606" s="6" t="s">
        <v>46</v>
      </c>
    </row>
    <row r="607" spans="1:13" x14ac:dyDescent="0.2">
      <c r="A607" s="6">
        <v>2018</v>
      </c>
      <c r="B607" s="6">
        <v>2122906</v>
      </c>
      <c r="C607" s="6" t="s">
        <v>59</v>
      </c>
      <c r="D607" s="6">
        <v>0</v>
      </c>
      <c r="E607" s="6" t="s">
        <v>18</v>
      </c>
      <c r="F607" s="6" t="s">
        <v>10</v>
      </c>
      <c r="G607" s="6" t="s">
        <v>11</v>
      </c>
      <c r="H607" s="6" t="s">
        <v>11</v>
      </c>
      <c r="I607" s="6" t="s">
        <v>9</v>
      </c>
      <c r="J607" s="6" t="s">
        <v>11</v>
      </c>
      <c r="K607" s="6" t="s">
        <v>10</v>
      </c>
      <c r="L607" s="6" t="s">
        <v>46</v>
      </c>
      <c r="M607" s="6" t="s">
        <v>45</v>
      </c>
    </row>
    <row r="608" spans="1:13" x14ac:dyDescent="0.2">
      <c r="A608" s="6">
        <v>2018</v>
      </c>
      <c r="B608" s="6">
        <v>2350128</v>
      </c>
      <c r="C608" s="6" t="s">
        <v>59</v>
      </c>
      <c r="D608" s="6">
        <v>0</v>
      </c>
      <c r="E608" s="6" t="s">
        <v>20</v>
      </c>
      <c r="F608" s="6" t="s">
        <v>10</v>
      </c>
      <c r="G608" s="6" t="s">
        <v>10</v>
      </c>
      <c r="H608" s="6" t="s">
        <v>11</v>
      </c>
      <c r="I608" s="6" t="s">
        <v>11</v>
      </c>
      <c r="J608" s="6" t="s">
        <v>10</v>
      </c>
      <c r="K608" s="6" t="s">
        <v>10</v>
      </c>
      <c r="L608" s="6" t="s">
        <v>46</v>
      </c>
      <c r="M608" s="6" t="s">
        <v>46</v>
      </c>
    </row>
    <row r="609" spans="1:13" x14ac:dyDescent="0.2">
      <c r="A609" s="6">
        <v>2018</v>
      </c>
      <c r="B609" s="6">
        <v>2493857</v>
      </c>
      <c r="C609" s="6" t="s">
        <v>59</v>
      </c>
      <c r="D609" s="6">
        <v>0</v>
      </c>
      <c r="E609" s="6" t="s">
        <v>18</v>
      </c>
      <c r="F609" s="6" t="s">
        <v>10</v>
      </c>
      <c r="G609" s="6" t="s">
        <v>9</v>
      </c>
      <c r="H609" s="6" t="s">
        <v>10</v>
      </c>
      <c r="I609" s="6" t="s">
        <v>9</v>
      </c>
      <c r="J609" s="6" t="s">
        <v>10</v>
      </c>
      <c r="K609" s="6" t="s">
        <v>10</v>
      </c>
      <c r="L609" s="6" t="s">
        <v>46</v>
      </c>
      <c r="M609" s="6" t="s">
        <v>46</v>
      </c>
    </row>
    <row r="610" spans="1:13" x14ac:dyDescent="0.2">
      <c r="A610" s="6">
        <v>2018</v>
      </c>
      <c r="B610" s="6">
        <v>2641115</v>
      </c>
      <c r="C610" s="6" t="s">
        <v>59</v>
      </c>
      <c r="D610" s="6">
        <v>0</v>
      </c>
      <c r="E610" s="6" t="s">
        <v>18</v>
      </c>
      <c r="F610" s="6" t="s">
        <v>10</v>
      </c>
      <c r="G610" s="6" t="s">
        <v>10</v>
      </c>
      <c r="H610" s="6" t="s">
        <v>10</v>
      </c>
      <c r="I610" s="6" t="s">
        <v>8</v>
      </c>
      <c r="J610" s="6" t="s">
        <v>8</v>
      </c>
      <c r="K610" s="6" t="s">
        <v>7</v>
      </c>
      <c r="L610" s="6" t="s">
        <v>46</v>
      </c>
      <c r="M610" s="6" t="s">
        <v>45</v>
      </c>
    </row>
    <row r="611" spans="1:13" x14ac:dyDescent="0.2">
      <c r="A611" s="6">
        <v>2018</v>
      </c>
      <c r="B611" s="6">
        <v>2808991</v>
      </c>
      <c r="C611" s="6" t="s">
        <v>59</v>
      </c>
      <c r="D611" s="6">
        <v>0</v>
      </c>
      <c r="E611" s="6" t="s">
        <v>18</v>
      </c>
      <c r="F611" s="6" t="s">
        <v>10</v>
      </c>
      <c r="G611" s="6" t="s">
        <v>10</v>
      </c>
      <c r="H611" s="6" t="s">
        <v>10</v>
      </c>
      <c r="I611" s="6" t="s">
        <v>10</v>
      </c>
      <c r="J611" s="6" t="s">
        <v>10</v>
      </c>
      <c r="K611" s="6" t="s">
        <v>10</v>
      </c>
      <c r="L611" s="6" t="s">
        <v>46</v>
      </c>
      <c r="M611" s="6" t="s">
        <v>46</v>
      </c>
    </row>
    <row r="612" spans="1:13" x14ac:dyDescent="0.2">
      <c r="A612" s="6">
        <v>2018</v>
      </c>
      <c r="B612" s="6">
        <v>2851287</v>
      </c>
      <c r="C612" s="6" t="s">
        <v>59</v>
      </c>
      <c r="D612" s="6">
        <v>0</v>
      </c>
      <c r="E612" s="6" t="s">
        <v>18</v>
      </c>
      <c r="F612" s="6" t="s">
        <v>10</v>
      </c>
      <c r="G612" s="6" t="s">
        <v>11</v>
      </c>
      <c r="H612" s="6" t="s">
        <v>11</v>
      </c>
      <c r="I612" s="6" t="s">
        <v>9</v>
      </c>
      <c r="J612" s="6" t="s">
        <v>11</v>
      </c>
      <c r="K612" s="6" t="s">
        <v>9</v>
      </c>
      <c r="L612" s="6" t="s">
        <v>46</v>
      </c>
      <c r="M612" s="6" t="s">
        <v>46</v>
      </c>
    </row>
    <row r="613" spans="1:13" x14ac:dyDescent="0.2">
      <c r="A613" s="6">
        <v>2018</v>
      </c>
      <c r="B613" s="6">
        <v>2967327</v>
      </c>
      <c r="C613" s="6" t="s">
        <v>59</v>
      </c>
      <c r="D613" s="6">
        <v>0</v>
      </c>
      <c r="E613" s="6" t="s">
        <v>18</v>
      </c>
      <c r="F613" s="6" t="s">
        <v>10</v>
      </c>
      <c r="G613" s="6" t="s">
        <v>9</v>
      </c>
      <c r="H613" s="6" t="s">
        <v>9</v>
      </c>
      <c r="I613" s="6" t="s">
        <v>9</v>
      </c>
      <c r="J613" s="6" t="s">
        <v>9</v>
      </c>
      <c r="K613" s="6" t="s">
        <v>8</v>
      </c>
      <c r="L613" s="6" t="s">
        <v>46</v>
      </c>
      <c r="M613" s="6" t="s">
        <v>45</v>
      </c>
    </row>
    <row r="614" spans="1:13" x14ac:dyDescent="0.2">
      <c r="A614" s="6">
        <v>2018</v>
      </c>
      <c r="B614" s="6">
        <v>2035243</v>
      </c>
      <c r="C614" s="6" t="s">
        <v>59</v>
      </c>
      <c r="D614" s="6">
        <v>1</v>
      </c>
      <c r="E614" s="6" t="s">
        <v>18</v>
      </c>
      <c r="F614" s="6" t="s">
        <v>10</v>
      </c>
      <c r="G614" s="6" t="s">
        <v>10</v>
      </c>
      <c r="H614" s="6" t="s">
        <v>10</v>
      </c>
      <c r="I614" s="6" t="s">
        <v>10</v>
      </c>
      <c r="J614" s="6" t="s">
        <v>10</v>
      </c>
      <c r="K614" s="6" t="s">
        <v>10</v>
      </c>
      <c r="L614" s="6" t="s">
        <v>46</v>
      </c>
      <c r="M614" s="6" t="s">
        <v>45</v>
      </c>
    </row>
    <row r="615" spans="1:13" x14ac:dyDescent="0.2">
      <c r="A615" s="6">
        <v>2018</v>
      </c>
      <c r="B615" s="6">
        <v>2293213</v>
      </c>
      <c r="C615" s="6" t="s">
        <v>59</v>
      </c>
      <c r="D615" s="6">
        <v>1</v>
      </c>
      <c r="E615" s="6" t="s">
        <v>18</v>
      </c>
      <c r="F615" s="6" t="s">
        <v>10</v>
      </c>
      <c r="G615" s="6" t="s">
        <v>10</v>
      </c>
      <c r="H615" s="6" t="s">
        <v>10</v>
      </c>
      <c r="I615" s="6" t="s">
        <v>10</v>
      </c>
      <c r="J615" s="6" t="s">
        <v>10</v>
      </c>
      <c r="K615" s="6" t="s">
        <v>10</v>
      </c>
      <c r="L615" s="6" t="s">
        <v>46</v>
      </c>
      <c r="M615" s="6" t="s">
        <v>45</v>
      </c>
    </row>
    <row r="616" spans="1:13" x14ac:dyDescent="0.2">
      <c r="A616" s="6">
        <v>2018</v>
      </c>
      <c r="B616" s="6">
        <v>2377938</v>
      </c>
      <c r="C616" s="6" t="s">
        <v>59</v>
      </c>
      <c r="D616" s="6">
        <v>1</v>
      </c>
      <c r="E616" s="6" t="s">
        <v>20</v>
      </c>
      <c r="F616" s="6" t="s">
        <v>10</v>
      </c>
      <c r="G616" s="6" t="s">
        <v>10</v>
      </c>
      <c r="H616" s="6" t="s">
        <v>10</v>
      </c>
      <c r="I616" s="6" t="s">
        <v>10</v>
      </c>
      <c r="J616" s="6" t="s">
        <v>10</v>
      </c>
      <c r="K616" s="6" t="s">
        <v>10</v>
      </c>
      <c r="L616" s="6" t="s">
        <v>46</v>
      </c>
      <c r="M616" s="6" t="s">
        <v>46</v>
      </c>
    </row>
    <row r="617" spans="1:13" x14ac:dyDescent="0.2">
      <c r="A617" s="6">
        <v>2018</v>
      </c>
      <c r="B617" s="6">
        <v>2403720</v>
      </c>
      <c r="C617" s="6" t="s">
        <v>59</v>
      </c>
      <c r="D617" s="6">
        <v>1</v>
      </c>
      <c r="E617" s="6" t="s">
        <v>18</v>
      </c>
      <c r="F617" s="6" t="s">
        <v>10</v>
      </c>
      <c r="G617" s="6" t="s">
        <v>10</v>
      </c>
      <c r="H617" s="6" t="s">
        <v>10</v>
      </c>
      <c r="I617" s="6" t="s">
        <v>10</v>
      </c>
      <c r="J617" s="6" t="s">
        <v>10</v>
      </c>
      <c r="K617" s="6" t="s">
        <v>10</v>
      </c>
      <c r="L617" s="6" t="s">
        <v>46</v>
      </c>
      <c r="M617" s="6" t="s">
        <v>46</v>
      </c>
    </row>
    <row r="618" spans="1:13" x14ac:dyDescent="0.2">
      <c r="A618" s="6">
        <v>2018</v>
      </c>
      <c r="B618" s="6">
        <v>2505364</v>
      </c>
      <c r="C618" s="6" t="s">
        <v>59</v>
      </c>
      <c r="D618" s="6">
        <v>1</v>
      </c>
      <c r="E618" s="6" t="s">
        <v>20</v>
      </c>
      <c r="F618" s="6" t="s">
        <v>10</v>
      </c>
      <c r="G618" s="6" t="s">
        <v>11</v>
      </c>
      <c r="H618" s="6" t="s">
        <v>11</v>
      </c>
      <c r="I618" s="6" t="s">
        <v>11</v>
      </c>
      <c r="J618" s="6" t="s">
        <v>11</v>
      </c>
      <c r="K618" s="6" t="s">
        <v>10</v>
      </c>
      <c r="L618" s="6" t="s">
        <v>46</v>
      </c>
      <c r="M618" s="6" t="s">
        <v>45</v>
      </c>
    </row>
    <row r="619" spans="1:13" x14ac:dyDescent="0.2">
      <c r="A619" s="6">
        <v>2018</v>
      </c>
      <c r="B619" s="6">
        <v>2625567</v>
      </c>
      <c r="C619" s="6" t="s">
        <v>59</v>
      </c>
      <c r="D619" s="6">
        <v>1</v>
      </c>
      <c r="E619" s="6" t="s">
        <v>18</v>
      </c>
      <c r="F619" s="6" t="s">
        <v>10</v>
      </c>
      <c r="G619" s="6" t="s">
        <v>10</v>
      </c>
      <c r="H619" s="6" t="s">
        <v>10</v>
      </c>
      <c r="I619" s="6" t="s">
        <v>10</v>
      </c>
      <c r="J619" s="6" t="s">
        <v>10</v>
      </c>
      <c r="K619" s="6" t="s">
        <v>10</v>
      </c>
      <c r="L619" s="6" t="s">
        <v>46</v>
      </c>
      <c r="M619" s="6" t="s">
        <v>45</v>
      </c>
    </row>
    <row r="620" spans="1:13" x14ac:dyDescent="0.2">
      <c r="A620" s="6">
        <v>2018</v>
      </c>
      <c r="B620" s="6">
        <v>2358806</v>
      </c>
      <c r="C620" s="6" t="s">
        <v>59</v>
      </c>
      <c r="D620" s="6">
        <v>2</v>
      </c>
      <c r="E620" s="6" t="s">
        <v>18</v>
      </c>
      <c r="F620" s="6" t="s">
        <v>10</v>
      </c>
      <c r="G620" s="6" t="s">
        <v>11</v>
      </c>
      <c r="H620" s="6" t="s">
        <v>11</v>
      </c>
      <c r="I620" s="6" t="s">
        <v>11</v>
      </c>
      <c r="J620" s="6" t="s">
        <v>11</v>
      </c>
      <c r="K620" s="6" t="s">
        <v>11</v>
      </c>
      <c r="L620" s="6" t="s">
        <v>46</v>
      </c>
      <c r="M620" s="6" t="s">
        <v>46</v>
      </c>
    </row>
    <row r="621" spans="1:13" x14ac:dyDescent="0.2">
      <c r="A621" s="6">
        <v>2018</v>
      </c>
      <c r="B621" s="6">
        <v>2416480</v>
      </c>
      <c r="C621" s="6" t="s">
        <v>59</v>
      </c>
      <c r="D621" s="6">
        <v>2</v>
      </c>
      <c r="E621" s="6" t="s">
        <v>18</v>
      </c>
      <c r="F621" s="6" t="s">
        <v>10</v>
      </c>
      <c r="G621" s="6" t="s">
        <v>11</v>
      </c>
      <c r="H621" s="6" t="s">
        <v>11</v>
      </c>
      <c r="I621" s="6" t="s">
        <v>10</v>
      </c>
      <c r="J621" s="6" t="s">
        <v>11</v>
      </c>
      <c r="K621" s="6" t="s">
        <v>10</v>
      </c>
      <c r="L621" s="6" t="s">
        <v>46</v>
      </c>
      <c r="M621" s="6" t="s">
        <v>46</v>
      </c>
    </row>
    <row r="622" spans="1:13" x14ac:dyDescent="0.2">
      <c r="A622" s="6">
        <v>2018</v>
      </c>
      <c r="B622" s="6">
        <v>2505660</v>
      </c>
      <c r="C622" s="6" t="s">
        <v>59</v>
      </c>
      <c r="D622" s="6">
        <v>2</v>
      </c>
      <c r="E622" s="6" t="s">
        <v>18</v>
      </c>
      <c r="F622" s="6" t="s">
        <v>10</v>
      </c>
      <c r="G622" s="6" t="s">
        <v>11</v>
      </c>
      <c r="H622" s="6" t="s">
        <v>11</v>
      </c>
      <c r="I622" s="6" t="s">
        <v>9</v>
      </c>
      <c r="J622" s="6" t="s">
        <v>10</v>
      </c>
      <c r="K622" s="6" t="s">
        <v>11</v>
      </c>
      <c r="L622" s="6" t="s">
        <v>46</v>
      </c>
      <c r="M622" s="6" t="s">
        <v>46</v>
      </c>
    </row>
    <row r="623" spans="1:13" x14ac:dyDescent="0.2">
      <c r="A623" s="6">
        <v>2018</v>
      </c>
      <c r="B623" s="6">
        <v>2617756</v>
      </c>
      <c r="C623" s="6" t="s">
        <v>59</v>
      </c>
      <c r="D623" s="6">
        <v>2</v>
      </c>
      <c r="E623" s="6" t="s">
        <v>20</v>
      </c>
      <c r="F623" s="6" t="s">
        <v>10</v>
      </c>
      <c r="G623" s="6" t="s">
        <v>9</v>
      </c>
      <c r="H623" s="6" t="s">
        <v>9</v>
      </c>
      <c r="I623" s="6" t="s">
        <v>7</v>
      </c>
      <c r="J623" s="6" t="s">
        <v>10</v>
      </c>
      <c r="K623" s="6" t="s">
        <v>11</v>
      </c>
      <c r="L623" s="6" t="s">
        <v>46</v>
      </c>
      <c r="M623" s="6" t="s">
        <v>46</v>
      </c>
    </row>
    <row r="624" spans="1:13" x14ac:dyDescent="0.2">
      <c r="A624" s="6">
        <v>2018</v>
      </c>
      <c r="B624" s="6">
        <v>2682641</v>
      </c>
      <c r="C624" s="6" t="s">
        <v>59</v>
      </c>
      <c r="D624" s="6">
        <v>2</v>
      </c>
      <c r="E624" s="6" t="s">
        <v>18</v>
      </c>
      <c r="F624" s="6" t="s">
        <v>10</v>
      </c>
      <c r="G624" s="6" t="s">
        <v>11</v>
      </c>
      <c r="H624" s="6" t="s">
        <v>11</v>
      </c>
      <c r="I624" s="6" t="s">
        <v>10</v>
      </c>
      <c r="J624" s="6" t="s">
        <v>9</v>
      </c>
      <c r="K624" s="6" t="s">
        <v>10</v>
      </c>
      <c r="L624" s="6" t="s">
        <v>46</v>
      </c>
      <c r="M624" s="6" t="s">
        <v>46</v>
      </c>
    </row>
    <row r="625" spans="1:13" x14ac:dyDescent="0.2">
      <c r="A625" s="6">
        <v>2018</v>
      </c>
      <c r="B625" s="6">
        <v>2889169</v>
      </c>
      <c r="C625" s="6" t="s">
        <v>59</v>
      </c>
      <c r="D625" s="6">
        <v>2</v>
      </c>
      <c r="E625" s="6" t="s">
        <v>20</v>
      </c>
      <c r="F625" s="6" t="s">
        <v>10</v>
      </c>
      <c r="G625" s="6" t="s">
        <v>10</v>
      </c>
      <c r="H625" s="6" t="s">
        <v>10</v>
      </c>
      <c r="I625" s="6" t="s">
        <v>9</v>
      </c>
      <c r="J625" s="6" t="s">
        <v>10</v>
      </c>
      <c r="K625" s="6" t="s">
        <v>10</v>
      </c>
      <c r="L625" s="6" t="s">
        <v>46</v>
      </c>
      <c r="M625" s="6" t="s">
        <v>46</v>
      </c>
    </row>
    <row r="626" spans="1:13" x14ac:dyDescent="0.2">
      <c r="A626" s="6">
        <v>2018</v>
      </c>
      <c r="B626" s="6">
        <v>2083652</v>
      </c>
      <c r="C626" s="6" t="s">
        <v>59</v>
      </c>
      <c r="D626" s="6">
        <v>3</v>
      </c>
      <c r="E626" s="6" t="s">
        <v>18</v>
      </c>
      <c r="F626" s="6" t="s">
        <v>10</v>
      </c>
      <c r="G626" s="6" t="s">
        <v>10</v>
      </c>
      <c r="H626" s="6" t="s">
        <v>9</v>
      </c>
      <c r="I626" s="6" t="s">
        <v>9</v>
      </c>
      <c r="J626" s="6" t="s">
        <v>9</v>
      </c>
      <c r="K626" s="6" t="s">
        <v>9</v>
      </c>
      <c r="L626" s="6" t="s">
        <v>46</v>
      </c>
      <c r="M626" s="6" t="s">
        <v>46</v>
      </c>
    </row>
    <row r="627" spans="1:13" x14ac:dyDescent="0.2">
      <c r="A627" s="6">
        <v>2018</v>
      </c>
      <c r="B627" s="6">
        <v>2126418</v>
      </c>
      <c r="C627" s="6" t="s">
        <v>59</v>
      </c>
      <c r="D627" s="6">
        <v>3</v>
      </c>
      <c r="E627" s="6" t="s">
        <v>18</v>
      </c>
      <c r="F627" s="6" t="s">
        <v>10</v>
      </c>
      <c r="G627" s="6" t="s">
        <v>11</v>
      </c>
      <c r="H627" s="6" t="s">
        <v>11</v>
      </c>
      <c r="I627" s="6" t="s">
        <v>11</v>
      </c>
      <c r="J627" s="6" t="s">
        <v>11</v>
      </c>
      <c r="K627" s="6" t="s">
        <v>11</v>
      </c>
      <c r="L627" s="6" t="s">
        <v>46</v>
      </c>
      <c r="M627" s="6" t="s">
        <v>47</v>
      </c>
    </row>
    <row r="628" spans="1:13" x14ac:dyDescent="0.2">
      <c r="A628" s="6">
        <v>2018</v>
      </c>
      <c r="B628" s="6">
        <v>2295026</v>
      </c>
      <c r="C628" s="6" t="s">
        <v>59</v>
      </c>
      <c r="D628" s="6">
        <v>3</v>
      </c>
      <c r="E628" s="6" t="s">
        <v>20</v>
      </c>
      <c r="F628" s="6" t="s">
        <v>10</v>
      </c>
      <c r="G628" s="6" t="s">
        <v>11</v>
      </c>
      <c r="H628" s="6" t="s">
        <v>11</v>
      </c>
      <c r="I628" s="6" t="s">
        <v>10</v>
      </c>
      <c r="J628" s="6" t="s">
        <v>10</v>
      </c>
      <c r="K628" s="6" t="s">
        <v>9</v>
      </c>
      <c r="L628" s="6" t="s">
        <v>46</v>
      </c>
      <c r="M628" s="6" t="s">
        <v>45</v>
      </c>
    </row>
    <row r="629" spans="1:13" x14ac:dyDescent="0.2">
      <c r="A629" s="6">
        <v>2018</v>
      </c>
      <c r="B629" s="6">
        <v>2310262</v>
      </c>
      <c r="C629" s="6" t="s">
        <v>59</v>
      </c>
      <c r="D629" s="6">
        <v>3</v>
      </c>
      <c r="E629" s="6" t="s">
        <v>18</v>
      </c>
      <c r="F629" s="6" t="s">
        <v>10</v>
      </c>
      <c r="G629" s="6" t="s">
        <v>10</v>
      </c>
      <c r="H629" s="6" t="s">
        <v>10</v>
      </c>
      <c r="I629" s="6" t="s">
        <v>9</v>
      </c>
      <c r="J629" s="6" t="s">
        <v>8</v>
      </c>
      <c r="K629" s="6" t="s">
        <v>9</v>
      </c>
      <c r="L629" s="6" t="s">
        <v>46</v>
      </c>
      <c r="M629" s="6" t="s">
        <v>46</v>
      </c>
    </row>
    <row r="630" spans="1:13" x14ac:dyDescent="0.2">
      <c r="A630" s="6">
        <v>2018</v>
      </c>
      <c r="B630" s="6">
        <v>2504762</v>
      </c>
      <c r="C630" s="6" t="s">
        <v>59</v>
      </c>
      <c r="D630" s="6">
        <v>3</v>
      </c>
      <c r="E630" s="6" t="s">
        <v>18</v>
      </c>
      <c r="F630" s="6" t="s">
        <v>10</v>
      </c>
      <c r="G630" s="6" t="s">
        <v>10</v>
      </c>
      <c r="H630" s="6" t="s">
        <v>10</v>
      </c>
      <c r="I630" s="6" t="s">
        <v>10</v>
      </c>
      <c r="J630" s="6" t="s">
        <v>10</v>
      </c>
      <c r="K630" s="6" t="s">
        <v>9</v>
      </c>
      <c r="L630" s="6" t="s">
        <v>46</v>
      </c>
      <c r="M630" s="6" t="s">
        <v>46</v>
      </c>
    </row>
    <row r="631" spans="1:13" x14ac:dyDescent="0.2">
      <c r="A631" s="6">
        <v>2018</v>
      </c>
      <c r="B631" s="6">
        <v>2539046</v>
      </c>
      <c r="C631" s="6" t="s">
        <v>59</v>
      </c>
      <c r="D631" s="6">
        <v>3</v>
      </c>
      <c r="E631" s="6" t="s">
        <v>18</v>
      </c>
      <c r="F631" s="6" t="s">
        <v>10</v>
      </c>
      <c r="G631" s="6" t="s">
        <v>10</v>
      </c>
      <c r="H631" s="6" t="s">
        <v>10</v>
      </c>
      <c r="I631" s="6" t="s">
        <v>10</v>
      </c>
      <c r="J631" s="6" t="s">
        <v>10</v>
      </c>
      <c r="K631" s="6" t="s">
        <v>10</v>
      </c>
      <c r="L631" s="6" t="s">
        <v>46</v>
      </c>
      <c r="M631" s="6" t="s">
        <v>47</v>
      </c>
    </row>
    <row r="632" spans="1:13" x14ac:dyDescent="0.2">
      <c r="A632" s="6">
        <v>2018</v>
      </c>
      <c r="B632" s="6">
        <v>2744296</v>
      </c>
      <c r="C632" s="6" t="s">
        <v>59</v>
      </c>
      <c r="D632" s="6">
        <v>3</v>
      </c>
      <c r="E632" s="6" t="s">
        <v>18</v>
      </c>
      <c r="F632" s="6" t="s">
        <v>10</v>
      </c>
      <c r="G632" s="6" t="s">
        <v>10</v>
      </c>
      <c r="H632" s="6" t="s">
        <v>9</v>
      </c>
      <c r="I632" s="6" t="s">
        <v>10</v>
      </c>
      <c r="J632" s="6" t="s">
        <v>10</v>
      </c>
      <c r="K632" s="6" t="s">
        <v>10</v>
      </c>
      <c r="L632" s="6" t="s">
        <v>46</v>
      </c>
      <c r="M632" s="6" t="s">
        <v>46</v>
      </c>
    </row>
    <row r="633" spans="1:13" x14ac:dyDescent="0.2">
      <c r="A633" s="6">
        <v>2018</v>
      </c>
      <c r="B633" s="6">
        <v>2975456</v>
      </c>
      <c r="C633" s="6" t="s">
        <v>59</v>
      </c>
      <c r="D633" s="6">
        <v>3</v>
      </c>
      <c r="E633" s="6" t="s">
        <v>20</v>
      </c>
      <c r="F633" s="6" t="s">
        <v>10</v>
      </c>
      <c r="G633" s="6" t="s">
        <v>9</v>
      </c>
      <c r="H633" s="6" t="s">
        <v>10</v>
      </c>
      <c r="I633" s="6" t="s">
        <v>9</v>
      </c>
      <c r="J633" s="6" t="s">
        <v>9</v>
      </c>
      <c r="K633" s="6" t="s">
        <v>9</v>
      </c>
      <c r="L633" s="6" t="s">
        <v>46</v>
      </c>
      <c r="M633" s="6" t="s">
        <v>47</v>
      </c>
    </row>
    <row r="634" spans="1:13" x14ac:dyDescent="0.2">
      <c r="A634" s="6">
        <v>2018</v>
      </c>
      <c r="B634" s="6">
        <v>2999761</v>
      </c>
      <c r="C634" s="6" t="s">
        <v>59</v>
      </c>
      <c r="D634" s="6">
        <v>3</v>
      </c>
      <c r="E634" s="6" t="s">
        <v>20</v>
      </c>
      <c r="F634" s="6" t="s">
        <v>10</v>
      </c>
      <c r="G634" s="6" t="s">
        <v>10</v>
      </c>
      <c r="H634" s="6" t="s">
        <v>10</v>
      </c>
      <c r="I634" s="6" t="s">
        <v>9</v>
      </c>
      <c r="J634" s="6" t="s">
        <v>9</v>
      </c>
      <c r="K634" s="6" t="s">
        <v>9</v>
      </c>
      <c r="L634" s="6" t="s">
        <v>46</v>
      </c>
      <c r="M634" s="6" t="s">
        <v>47</v>
      </c>
    </row>
    <row r="635" spans="1:13" x14ac:dyDescent="0.2">
      <c r="A635" s="6">
        <v>2018</v>
      </c>
      <c r="B635" s="6">
        <v>2199361</v>
      </c>
      <c r="C635" s="6" t="s">
        <v>59</v>
      </c>
      <c r="D635" s="6">
        <v>4</v>
      </c>
      <c r="E635" s="6" t="s">
        <v>18</v>
      </c>
      <c r="F635" s="6" t="s">
        <v>10</v>
      </c>
      <c r="G635" s="6" t="s">
        <v>10</v>
      </c>
      <c r="H635" s="6" t="s">
        <v>10</v>
      </c>
      <c r="I635" s="6" t="s">
        <v>10</v>
      </c>
      <c r="J635" s="6" t="s">
        <v>10</v>
      </c>
      <c r="K635" s="6" t="s">
        <v>11</v>
      </c>
      <c r="L635" s="6" t="s">
        <v>46</v>
      </c>
      <c r="M635" s="6" t="s">
        <v>46</v>
      </c>
    </row>
    <row r="636" spans="1:13" x14ac:dyDescent="0.2">
      <c r="A636" s="6">
        <v>2018</v>
      </c>
      <c r="B636" s="6">
        <v>2478072</v>
      </c>
      <c r="C636" s="6" t="s">
        <v>59</v>
      </c>
      <c r="D636" s="6">
        <v>4</v>
      </c>
      <c r="E636" s="6" t="s">
        <v>18</v>
      </c>
      <c r="F636" s="6" t="s">
        <v>10</v>
      </c>
      <c r="G636" s="6" t="s">
        <v>10</v>
      </c>
      <c r="H636" s="6" t="s">
        <v>10</v>
      </c>
      <c r="I636" s="6" t="s">
        <v>10</v>
      </c>
      <c r="J636" s="6" t="s">
        <v>9</v>
      </c>
      <c r="K636" s="6" t="s">
        <v>10</v>
      </c>
      <c r="L636" s="6" t="s">
        <v>46</v>
      </c>
      <c r="M636" s="6" t="s">
        <v>46</v>
      </c>
    </row>
    <row r="637" spans="1:13" x14ac:dyDescent="0.2">
      <c r="A637" s="6">
        <v>2018</v>
      </c>
      <c r="B637" s="6">
        <v>2504311</v>
      </c>
      <c r="C637" s="6" t="s">
        <v>59</v>
      </c>
      <c r="D637" s="6">
        <v>4</v>
      </c>
      <c r="E637" s="6" t="s">
        <v>18</v>
      </c>
      <c r="F637" s="6" t="s">
        <v>10</v>
      </c>
      <c r="G637" s="6" t="s">
        <v>10</v>
      </c>
      <c r="H637" s="6" t="s">
        <v>10</v>
      </c>
      <c r="I637" s="6" t="s">
        <v>9</v>
      </c>
      <c r="J637" s="6" t="s">
        <v>10</v>
      </c>
      <c r="K637" s="6" t="s">
        <v>10</v>
      </c>
      <c r="L637" s="6" t="s">
        <v>46</v>
      </c>
      <c r="M637" s="6" t="s">
        <v>46</v>
      </c>
    </row>
    <row r="638" spans="1:13" x14ac:dyDescent="0.2">
      <c r="A638" s="6">
        <v>2018</v>
      </c>
      <c r="B638" s="6">
        <v>2852416</v>
      </c>
      <c r="C638" s="6" t="s">
        <v>59</v>
      </c>
      <c r="D638" s="6">
        <v>4</v>
      </c>
      <c r="E638" s="6" t="s">
        <v>18</v>
      </c>
      <c r="F638" s="6" t="s">
        <v>10</v>
      </c>
      <c r="G638" s="6" t="s">
        <v>9</v>
      </c>
      <c r="H638" s="6" t="s">
        <v>10</v>
      </c>
      <c r="I638" s="6" t="s">
        <v>10</v>
      </c>
      <c r="J638" s="6" t="s">
        <v>10</v>
      </c>
      <c r="K638" s="6" t="s">
        <v>9</v>
      </c>
      <c r="L638" s="6" t="s">
        <v>46</v>
      </c>
      <c r="M638" s="6" t="s">
        <v>46</v>
      </c>
    </row>
    <row r="639" spans="1:13" x14ac:dyDescent="0.2">
      <c r="A639" s="6">
        <v>2018</v>
      </c>
      <c r="B639" s="6">
        <v>2861666</v>
      </c>
      <c r="C639" s="6" t="s">
        <v>59</v>
      </c>
      <c r="D639" s="6">
        <v>4</v>
      </c>
      <c r="E639" s="6" t="s">
        <v>18</v>
      </c>
      <c r="F639" s="6" t="s">
        <v>10</v>
      </c>
      <c r="G639" s="6" t="s">
        <v>10</v>
      </c>
      <c r="H639" s="6" t="s">
        <v>10</v>
      </c>
      <c r="I639" s="6" t="s">
        <v>9</v>
      </c>
      <c r="J639" s="6" t="s">
        <v>9</v>
      </c>
      <c r="K639" s="6" t="s">
        <v>9</v>
      </c>
      <c r="L639" s="6" t="s">
        <v>46</v>
      </c>
      <c r="M639" s="6" t="s">
        <v>46</v>
      </c>
    </row>
    <row r="640" spans="1:13" x14ac:dyDescent="0.2">
      <c r="A640" s="6">
        <v>2018</v>
      </c>
      <c r="B640" s="6">
        <v>2969566</v>
      </c>
      <c r="C640" s="6" t="s">
        <v>59</v>
      </c>
      <c r="D640" s="6">
        <v>4</v>
      </c>
      <c r="E640" s="6" t="s">
        <v>18</v>
      </c>
      <c r="F640" s="6" t="s">
        <v>10</v>
      </c>
      <c r="G640" s="6" t="s">
        <v>10</v>
      </c>
      <c r="H640" s="6" t="s">
        <v>10</v>
      </c>
      <c r="I640" s="6" t="s">
        <v>9</v>
      </c>
      <c r="J640" s="6" t="s">
        <v>9</v>
      </c>
      <c r="K640" s="6" t="s">
        <v>9</v>
      </c>
      <c r="L640" s="6" t="s">
        <v>46</v>
      </c>
      <c r="M640" s="6" t="s">
        <v>46</v>
      </c>
    </row>
    <row r="641" spans="1:13" x14ac:dyDescent="0.2">
      <c r="A641" s="6">
        <v>2018</v>
      </c>
      <c r="B641" s="6">
        <v>2110633</v>
      </c>
      <c r="C641" s="6" t="s">
        <v>59</v>
      </c>
      <c r="D641" s="6">
        <v>5</v>
      </c>
      <c r="E641" s="6" t="s">
        <v>20</v>
      </c>
      <c r="F641" s="6" t="s">
        <v>10</v>
      </c>
      <c r="G641" s="6" t="s">
        <v>7</v>
      </c>
      <c r="H641" s="6" t="s">
        <v>7</v>
      </c>
      <c r="I641" s="6" t="s">
        <v>8</v>
      </c>
      <c r="J641" s="6" t="s">
        <v>8</v>
      </c>
      <c r="K641" s="6" t="s">
        <v>9</v>
      </c>
      <c r="L641" s="6" t="s">
        <v>46</v>
      </c>
      <c r="M641" s="6" t="s">
        <v>46</v>
      </c>
    </row>
    <row r="642" spans="1:13" x14ac:dyDescent="0.2">
      <c r="A642" s="6">
        <v>2018</v>
      </c>
      <c r="B642" s="6">
        <v>2857189</v>
      </c>
      <c r="C642" s="6" t="s">
        <v>59</v>
      </c>
      <c r="D642" s="6">
        <v>5</v>
      </c>
      <c r="E642" s="6" t="s">
        <v>18</v>
      </c>
      <c r="F642" s="6" t="s">
        <v>10</v>
      </c>
      <c r="G642" s="6" t="s">
        <v>11</v>
      </c>
      <c r="H642" s="6" t="s">
        <v>11</v>
      </c>
      <c r="I642" s="6" t="s">
        <v>11</v>
      </c>
      <c r="J642" s="6" t="s">
        <v>10</v>
      </c>
      <c r="K642" s="6" t="s">
        <v>10</v>
      </c>
      <c r="L642" s="6" t="s">
        <v>46</v>
      </c>
      <c r="M642" s="6" t="s">
        <v>46</v>
      </c>
    </row>
    <row r="643" spans="1:13" x14ac:dyDescent="0.2">
      <c r="A643" s="6">
        <v>2018</v>
      </c>
      <c r="B643" s="6">
        <v>2817924</v>
      </c>
      <c r="C643" s="6" t="s">
        <v>59</v>
      </c>
      <c r="D643" s="6">
        <v>6</v>
      </c>
      <c r="E643" s="6" t="s">
        <v>21</v>
      </c>
      <c r="F643" s="6" t="s">
        <v>10</v>
      </c>
      <c r="G643" s="6" t="s">
        <v>10</v>
      </c>
      <c r="H643" s="6" t="s">
        <v>10</v>
      </c>
      <c r="I643" s="6" t="s">
        <v>9</v>
      </c>
      <c r="J643" s="6" t="s">
        <v>9</v>
      </c>
      <c r="K643" s="6" t="s">
        <v>10</v>
      </c>
      <c r="L643" s="6" t="s">
        <v>46</v>
      </c>
      <c r="M643" s="6" t="s">
        <v>46</v>
      </c>
    </row>
    <row r="644" spans="1:13" x14ac:dyDescent="0.2">
      <c r="A644" s="6">
        <v>2018</v>
      </c>
      <c r="B644" s="6">
        <v>2005484</v>
      </c>
      <c r="C644" s="6" t="s">
        <v>59</v>
      </c>
      <c r="D644" s="6">
        <v>7</v>
      </c>
      <c r="E644" s="6" t="s">
        <v>21</v>
      </c>
      <c r="F644" s="6" t="s">
        <v>10</v>
      </c>
      <c r="G644" s="6" t="s">
        <v>11</v>
      </c>
      <c r="H644" s="6" t="s">
        <v>11</v>
      </c>
      <c r="I644" s="6" t="s">
        <v>11</v>
      </c>
      <c r="J644" s="6" t="s">
        <v>11</v>
      </c>
      <c r="K644" s="6" t="s">
        <v>11</v>
      </c>
      <c r="L644" s="6" t="s">
        <v>46</v>
      </c>
      <c r="M644" s="6" t="s">
        <v>48</v>
      </c>
    </row>
    <row r="645" spans="1:13" x14ac:dyDescent="0.2">
      <c r="A645" s="6">
        <v>2018</v>
      </c>
      <c r="B645" s="6">
        <v>2863892</v>
      </c>
      <c r="C645" s="6" t="s">
        <v>59</v>
      </c>
      <c r="D645" s="6">
        <v>7</v>
      </c>
      <c r="E645" s="6" t="s">
        <v>21</v>
      </c>
      <c r="F645" s="6" t="s">
        <v>10</v>
      </c>
      <c r="G645" s="6" t="s">
        <v>10</v>
      </c>
      <c r="H645" s="6" t="s">
        <v>10</v>
      </c>
      <c r="I645" s="6" t="s">
        <v>8</v>
      </c>
      <c r="J645" s="6" t="s">
        <v>10</v>
      </c>
      <c r="K645" s="6" t="s">
        <v>8</v>
      </c>
      <c r="L645" s="6" t="s">
        <v>46</v>
      </c>
      <c r="M645" s="6" t="s">
        <v>46</v>
      </c>
    </row>
    <row r="646" spans="1:13" x14ac:dyDescent="0.2">
      <c r="A646" s="6">
        <v>2018</v>
      </c>
      <c r="B646" s="6">
        <v>2943879</v>
      </c>
      <c r="C646" s="6" t="s">
        <v>59</v>
      </c>
      <c r="D646" s="6">
        <v>7</v>
      </c>
      <c r="E646" s="6" t="s">
        <v>21</v>
      </c>
      <c r="F646" s="6" t="s">
        <v>10</v>
      </c>
      <c r="G646" s="6" t="s">
        <v>8</v>
      </c>
      <c r="H646" s="6" t="s">
        <v>8</v>
      </c>
      <c r="I646" s="6" t="s">
        <v>9</v>
      </c>
      <c r="J646" s="6" t="s">
        <v>8</v>
      </c>
      <c r="K646" s="6" t="s">
        <v>8</v>
      </c>
      <c r="L646" s="6" t="s">
        <v>46</v>
      </c>
      <c r="M646" s="6" t="s">
        <v>46</v>
      </c>
    </row>
    <row r="647" spans="1:13" x14ac:dyDescent="0.2">
      <c r="A647" s="6">
        <v>2019</v>
      </c>
      <c r="B647" s="6">
        <v>2092529</v>
      </c>
      <c r="C647" s="6" t="s">
        <v>59</v>
      </c>
      <c r="D647" s="6">
        <v>0</v>
      </c>
      <c r="E647" s="6" t="s">
        <v>20</v>
      </c>
      <c r="F647" s="6" t="s">
        <v>10</v>
      </c>
      <c r="G647" s="6" t="s">
        <v>10</v>
      </c>
      <c r="H647" s="6" t="s">
        <v>10</v>
      </c>
      <c r="I647" s="6" t="s">
        <v>9</v>
      </c>
      <c r="J647" s="6" t="s">
        <v>10</v>
      </c>
      <c r="K647" s="6" t="s">
        <v>10</v>
      </c>
      <c r="L647" s="6" t="s">
        <v>46</v>
      </c>
      <c r="M647" s="6" t="s">
        <v>45</v>
      </c>
    </row>
    <row r="648" spans="1:13" x14ac:dyDescent="0.2">
      <c r="A648" s="6">
        <v>2019</v>
      </c>
      <c r="B648" s="6">
        <v>2522160</v>
      </c>
      <c r="C648" s="6" t="s">
        <v>59</v>
      </c>
      <c r="D648" s="6">
        <v>0</v>
      </c>
      <c r="E648" s="6" t="s">
        <v>18</v>
      </c>
      <c r="F648" s="6" t="s">
        <v>10</v>
      </c>
      <c r="G648" s="6" t="s">
        <v>10</v>
      </c>
      <c r="H648" s="6" t="s">
        <v>10</v>
      </c>
      <c r="I648" s="6" t="s">
        <v>9</v>
      </c>
      <c r="J648" s="6" t="s">
        <v>9</v>
      </c>
      <c r="K648" s="6" t="s">
        <v>10</v>
      </c>
      <c r="L648" s="6" t="s">
        <v>46</v>
      </c>
      <c r="M648" s="6" t="s">
        <v>46</v>
      </c>
    </row>
    <row r="649" spans="1:13" x14ac:dyDescent="0.2">
      <c r="A649" s="6">
        <v>2019</v>
      </c>
      <c r="B649" s="6">
        <v>2698999</v>
      </c>
      <c r="C649" s="6" t="s">
        <v>59</v>
      </c>
      <c r="D649" s="6">
        <v>1</v>
      </c>
      <c r="E649" s="6" t="s">
        <v>18</v>
      </c>
      <c r="F649" s="6" t="s">
        <v>10</v>
      </c>
      <c r="G649" s="6" t="s">
        <v>10</v>
      </c>
      <c r="H649" s="6" t="s">
        <v>10</v>
      </c>
      <c r="I649" s="6" t="s">
        <v>10</v>
      </c>
      <c r="J649" s="6" t="s">
        <v>10</v>
      </c>
      <c r="K649" s="6" t="s">
        <v>10</v>
      </c>
      <c r="L649" s="6" t="s">
        <v>46</v>
      </c>
      <c r="M649" s="6" t="s">
        <v>45</v>
      </c>
    </row>
    <row r="650" spans="1:13" x14ac:dyDescent="0.2">
      <c r="A650" s="6">
        <v>2019</v>
      </c>
      <c r="B650" s="6">
        <v>2956672</v>
      </c>
      <c r="C650" s="6" t="s">
        <v>59</v>
      </c>
      <c r="D650" s="6">
        <v>1</v>
      </c>
      <c r="E650" s="6" t="s">
        <v>18</v>
      </c>
      <c r="F650" s="6" t="s">
        <v>10</v>
      </c>
      <c r="G650" s="6" t="s">
        <v>10</v>
      </c>
      <c r="H650" s="6" t="s">
        <v>10</v>
      </c>
      <c r="I650" s="6" t="s">
        <v>10</v>
      </c>
      <c r="J650" s="6" t="s">
        <v>10</v>
      </c>
      <c r="K650" s="6" t="s">
        <v>10</v>
      </c>
      <c r="L650" s="6" t="s">
        <v>46</v>
      </c>
      <c r="M650" s="6" t="s">
        <v>46</v>
      </c>
    </row>
    <row r="651" spans="1:13" x14ac:dyDescent="0.2">
      <c r="A651" s="6">
        <v>2019</v>
      </c>
      <c r="B651" s="6">
        <v>2136707</v>
      </c>
      <c r="C651" s="6" t="s">
        <v>59</v>
      </c>
      <c r="D651" s="6">
        <v>2</v>
      </c>
      <c r="E651" s="6" t="s">
        <v>18</v>
      </c>
      <c r="F651" s="6" t="s">
        <v>10</v>
      </c>
      <c r="G651" s="6" t="s">
        <v>10</v>
      </c>
      <c r="H651" s="6" t="s">
        <v>10</v>
      </c>
      <c r="I651" s="6" t="s">
        <v>10</v>
      </c>
      <c r="J651" s="6" t="s">
        <v>8</v>
      </c>
      <c r="K651" s="6" t="s">
        <v>8</v>
      </c>
      <c r="L651" s="6" t="s">
        <v>46</v>
      </c>
      <c r="M651" s="6" t="s">
        <v>46</v>
      </c>
    </row>
    <row r="652" spans="1:13" x14ac:dyDescent="0.2">
      <c r="A652" s="6">
        <v>2019</v>
      </c>
      <c r="B652" s="6">
        <v>2315040</v>
      </c>
      <c r="C652" s="6" t="s">
        <v>59</v>
      </c>
      <c r="D652" s="6">
        <v>2</v>
      </c>
      <c r="E652" s="6" t="s">
        <v>18</v>
      </c>
      <c r="F652" s="6" t="s">
        <v>10</v>
      </c>
      <c r="G652" s="6" t="s">
        <v>10</v>
      </c>
      <c r="H652" s="6" t="s">
        <v>11</v>
      </c>
      <c r="I652" s="6" t="s">
        <v>9</v>
      </c>
      <c r="J652" s="6" t="s">
        <v>8</v>
      </c>
      <c r="K652" s="6" t="s">
        <v>9</v>
      </c>
      <c r="L652" s="6" t="s">
        <v>46</v>
      </c>
      <c r="M652" s="6" t="s">
        <v>46</v>
      </c>
    </row>
    <row r="653" spans="1:13" x14ac:dyDescent="0.2">
      <c r="A653" s="6">
        <v>2019</v>
      </c>
      <c r="B653" s="6">
        <v>2441467</v>
      </c>
      <c r="C653" s="6" t="s">
        <v>59</v>
      </c>
      <c r="D653" s="6">
        <v>2</v>
      </c>
      <c r="E653" s="6" t="s">
        <v>18</v>
      </c>
      <c r="F653" s="6" t="s">
        <v>10</v>
      </c>
      <c r="G653" s="6" t="s">
        <v>11</v>
      </c>
      <c r="H653" s="6" t="s">
        <v>11</v>
      </c>
      <c r="I653" s="6" t="s">
        <v>10</v>
      </c>
      <c r="J653" s="6" t="s">
        <v>10</v>
      </c>
      <c r="K653" s="6" t="s">
        <v>11</v>
      </c>
      <c r="L653" s="6" t="s">
        <v>46</v>
      </c>
      <c r="M653" s="6" t="s">
        <v>46</v>
      </c>
    </row>
    <row r="654" spans="1:13" x14ac:dyDescent="0.2">
      <c r="A654" s="6">
        <v>2019</v>
      </c>
      <c r="B654" s="6">
        <v>2525991</v>
      </c>
      <c r="C654" s="6" t="s">
        <v>59</v>
      </c>
      <c r="D654" s="6">
        <v>2</v>
      </c>
      <c r="E654" s="6" t="s">
        <v>18</v>
      </c>
      <c r="F654" s="6" t="s">
        <v>10</v>
      </c>
      <c r="G654" s="6" t="s">
        <v>10</v>
      </c>
      <c r="H654" s="6" t="s">
        <v>10</v>
      </c>
      <c r="I654" s="6" t="s">
        <v>10</v>
      </c>
      <c r="J654" s="6" t="s">
        <v>10</v>
      </c>
      <c r="K654" s="6" t="s">
        <v>10</v>
      </c>
      <c r="L654" s="6" t="s">
        <v>46</v>
      </c>
      <c r="M654" s="6" t="s">
        <v>46</v>
      </c>
    </row>
    <row r="655" spans="1:13" x14ac:dyDescent="0.2">
      <c r="A655" s="6">
        <v>2019</v>
      </c>
      <c r="B655" s="6">
        <v>2605722</v>
      </c>
      <c r="C655" s="6" t="s">
        <v>59</v>
      </c>
      <c r="D655" s="6">
        <v>2</v>
      </c>
      <c r="E655" s="6" t="s">
        <v>18</v>
      </c>
      <c r="F655" s="6" t="s">
        <v>10</v>
      </c>
      <c r="G655" s="6" t="s">
        <v>11</v>
      </c>
      <c r="H655" s="6" t="s">
        <v>11</v>
      </c>
      <c r="I655" s="6" t="s">
        <v>11</v>
      </c>
      <c r="J655" s="6" t="s">
        <v>11</v>
      </c>
      <c r="K655" s="6" t="s">
        <v>10</v>
      </c>
      <c r="L655" s="6" t="s">
        <v>46</v>
      </c>
      <c r="M655" s="6" t="s">
        <v>46</v>
      </c>
    </row>
    <row r="656" spans="1:13" x14ac:dyDescent="0.2">
      <c r="A656" s="6">
        <v>2019</v>
      </c>
      <c r="B656" s="6">
        <v>2828631</v>
      </c>
      <c r="C656" s="6" t="s">
        <v>59</v>
      </c>
      <c r="D656" s="6">
        <v>2</v>
      </c>
      <c r="E656" s="6" t="s">
        <v>20</v>
      </c>
      <c r="F656" s="6" t="s">
        <v>10</v>
      </c>
      <c r="G656" s="6" t="s">
        <v>10</v>
      </c>
      <c r="H656" s="6" t="s">
        <v>10</v>
      </c>
      <c r="I656" s="6" t="s">
        <v>10</v>
      </c>
      <c r="J656" s="6" t="s">
        <v>10</v>
      </c>
      <c r="K656" s="6" t="s">
        <v>10</v>
      </c>
      <c r="L656" s="6" t="s">
        <v>46</v>
      </c>
      <c r="M656" s="6" t="s">
        <v>46</v>
      </c>
    </row>
    <row r="657" spans="1:13" x14ac:dyDescent="0.2">
      <c r="A657" s="6">
        <v>2019</v>
      </c>
      <c r="B657" s="6">
        <v>2715249</v>
      </c>
      <c r="C657" s="6" t="s">
        <v>59</v>
      </c>
      <c r="D657" s="6">
        <v>3</v>
      </c>
      <c r="E657" s="6" t="s">
        <v>18</v>
      </c>
      <c r="F657" s="6" t="s">
        <v>10</v>
      </c>
      <c r="G657" s="6" t="s">
        <v>10</v>
      </c>
      <c r="H657" s="6" t="s">
        <v>10</v>
      </c>
      <c r="I657" s="6" t="s">
        <v>10</v>
      </c>
      <c r="J657" s="6" t="s">
        <v>10</v>
      </c>
      <c r="K657" s="6" t="s">
        <v>10</v>
      </c>
      <c r="L657" s="6" t="s">
        <v>46</v>
      </c>
      <c r="M657" s="6" t="s">
        <v>46</v>
      </c>
    </row>
    <row r="658" spans="1:13" x14ac:dyDescent="0.2">
      <c r="A658" s="6">
        <v>2019</v>
      </c>
      <c r="B658" s="6">
        <v>2894775</v>
      </c>
      <c r="C658" s="6" t="s">
        <v>59</v>
      </c>
      <c r="D658" s="6">
        <v>3</v>
      </c>
      <c r="E658" s="6" t="s">
        <v>18</v>
      </c>
      <c r="F658" s="6" t="s">
        <v>10</v>
      </c>
      <c r="G658" s="6" t="s">
        <v>10</v>
      </c>
      <c r="H658" s="6" t="s">
        <v>10</v>
      </c>
      <c r="I658" s="6" t="s">
        <v>9</v>
      </c>
      <c r="J658" s="6" t="s">
        <v>10</v>
      </c>
      <c r="K658" s="6" t="s">
        <v>10</v>
      </c>
      <c r="L658" s="6" t="s">
        <v>46</v>
      </c>
      <c r="M658" s="6" t="s">
        <v>46</v>
      </c>
    </row>
    <row r="659" spans="1:13" x14ac:dyDescent="0.2">
      <c r="A659" s="6">
        <v>2019</v>
      </c>
      <c r="B659" s="6">
        <v>2312963</v>
      </c>
      <c r="C659" s="6" t="s">
        <v>59</v>
      </c>
      <c r="D659" s="6">
        <v>4</v>
      </c>
      <c r="E659" s="6" t="s">
        <v>18</v>
      </c>
      <c r="F659" s="6" t="s">
        <v>10</v>
      </c>
      <c r="G659" s="6" t="s">
        <v>9</v>
      </c>
      <c r="H659" s="6" t="s">
        <v>9</v>
      </c>
      <c r="I659" s="6" t="s">
        <v>10</v>
      </c>
      <c r="J659" s="6" t="s">
        <v>10</v>
      </c>
      <c r="K659" s="6" t="s">
        <v>11</v>
      </c>
      <c r="L659" s="6" t="s">
        <v>46</v>
      </c>
      <c r="M659" s="6" t="s">
        <v>46</v>
      </c>
    </row>
    <row r="660" spans="1:13" x14ac:dyDescent="0.2">
      <c r="A660" s="6">
        <v>2019</v>
      </c>
      <c r="B660" s="6">
        <v>2152973</v>
      </c>
      <c r="C660" s="6" t="s">
        <v>59</v>
      </c>
      <c r="D660" s="6">
        <v>5</v>
      </c>
      <c r="E660" s="6" t="s">
        <v>18</v>
      </c>
      <c r="F660" s="6" t="s">
        <v>10</v>
      </c>
      <c r="G660" s="6" t="s">
        <v>9</v>
      </c>
      <c r="H660" s="6" t="s">
        <v>9</v>
      </c>
      <c r="I660" s="6" t="s">
        <v>9</v>
      </c>
      <c r="J660" s="6" t="s">
        <v>9</v>
      </c>
      <c r="K660" s="6" t="s">
        <v>9</v>
      </c>
      <c r="L660" s="6" t="s">
        <v>46</v>
      </c>
      <c r="M660" s="6" t="s">
        <v>46</v>
      </c>
    </row>
    <row r="661" spans="1:13" x14ac:dyDescent="0.2">
      <c r="A661" s="6">
        <v>2019</v>
      </c>
      <c r="B661" s="6">
        <v>2404439</v>
      </c>
      <c r="C661" s="6" t="s">
        <v>59</v>
      </c>
      <c r="D661" s="6">
        <v>5</v>
      </c>
      <c r="E661" s="6" t="s">
        <v>18</v>
      </c>
      <c r="F661" s="6" t="s">
        <v>10</v>
      </c>
      <c r="G661" s="6" t="s">
        <v>11</v>
      </c>
      <c r="H661" s="6" t="s">
        <v>11</v>
      </c>
      <c r="I661" s="6" t="s">
        <v>10</v>
      </c>
      <c r="J661" s="6" t="s">
        <v>10</v>
      </c>
      <c r="K661" s="6" t="s">
        <v>9</v>
      </c>
      <c r="L661" s="6" t="s">
        <v>46</v>
      </c>
      <c r="M661" s="6" t="s">
        <v>46</v>
      </c>
    </row>
    <row r="662" spans="1:13" x14ac:dyDescent="0.2">
      <c r="A662" s="6">
        <v>2019</v>
      </c>
      <c r="B662" s="6">
        <v>2894464</v>
      </c>
      <c r="C662" s="6" t="s">
        <v>59</v>
      </c>
      <c r="D662" s="6">
        <v>5</v>
      </c>
      <c r="E662" s="6" t="s">
        <v>18</v>
      </c>
      <c r="F662" s="6" t="s">
        <v>10</v>
      </c>
      <c r="G662" s="6" t="s">
        <v>10</v>
      </c>
      <c r="H662" s="6" t="s">
        <v>10</v>
      </c>
      <c r="I662" s="6" t="s">
        <v>10</v>
      </c>
      <c r="J662" s="6" t="s">
        <v>10</v>
      </c>
      <c r="K662" s="6" t="s">
        <v>10</v>
      </c>
      <c r="L662" s="6" t="s">
        <v>46</v>
      </c>
      <c r="M662" s="6" t="s">
        <v>46</v>
      </c>
    </row>
    <row r="663" spans="1:13" x14ac:dyDescent="0.2">
      <c r="A663" s="6">
        <v>2019</v>
      </c>
      <c r="B663" s="6">
        <v>2073685</v>
      </c>
      <c r="C663" s="6" t="s">
        <v>59</v>
      </c>
      <c r="D663" s="6">
        <v>6</v>
      </c>
      <c r="E663" s="6" t="s">
        <v>21</v>
      </c>
      <c r="F663" s="6" t="s">
        <v>10</v>
      </c>
      <c r="G663" s="6" t="s">
        <v>8</v>
      </c>
      <c r="H663" s="6" t="s">
        <v>9</v>
      </c>
      <c r="I663" s="6" t="s">
        <v>9</v>
      </c>
      <c r="J663" s="6" t="s">
        <v>9</v>
      </c>
      <c r="K663" s="6" t="s">
        <v>9</v>
      </c>
      <c r="L663" s="6" t="s">
        <v>46</v>
      </c>
      <c r="M663" s="6" t="s">
        <v>45</v>
      </c>
    </row>
    <row r="664" spans="1:13" x14ac:dyDescent="0.2">
      <c r="A664" s="6">
        <v>2019</v>
      </c>
      <c r="B664" s="6">
        <v>2396696</v>
      </c>
      <c r="C664" s="6" t="s">
        <v>59</v>
      </c>
      <c r="D664" s="6">
        <v>6</v>
      </c>
      <c r="E664" s="6" t="s">
        <v>21</v>
      </c>
      <c r="F664" s="6" t="s">
        <v>10</v>
      </c>
      <c r="G664" s="6" t="s">
        <v>9</v>
      </c>
      <c r="H664" s="6" t="s">
        <v>9</v>
      </c>
      <c r="I664" s="6" t="s">
        <v>9</v>
      </c>
      <c r="J664" s="6" t="s">
        <v>9</v>
      </c>
      <c r="K664" s="6" t="s">
        <v>9</v>
      </c>
      <c r="L664" s="6" t="s">
        <v>46</v>
      </c>
      <c r="M664" s="6" t="s">
        <v>47</v>
      </c>
    </row>
    <row r="665" spans="1:13" x14ac:dyDescent="0.2">
      <c r="A665" s="6">
        <v>2019</v>
      </c>
      <c r="B665" s="6">
        <v>2461407</v>
      </c>
      <c r="C665" s="6" t="s">
        <v>59</v>
      </c>
      <c r="D665" s="6">
        <v>6</v>
      </c>
      <c r="E665" s="6" t="s">
        <v>21</v>
      </c>
      <c r="F665" s="6" t="s">
        <v>10</v>
      </c>
      <c r="G665" s="6" t="s">
        <v>8</v>
      </c>
      <c r="H665" s="6" t="s">
        <v>9</v>
      </c>
      <c r="I665" s="6" t="s">
        <v>8</v>
      </c>
      <c r="J665" s="6" t="s">
        <v>9</v>
      </c>
      <c r="K665" s="6" t="s">
        <v>10</v>
      </c>
      <c r="L665" s="6" t="s">
        <v>46</v>
      </c>
      <c r="M665" s="6" t="s">
        <v>46</v>
      </c>
    </row>
    <row r="666" spans="1:13" x14ac:dyDescent="0.2">
      <c r="A666" s="6">
        <v>2019</v>
      </c>
      <c r="B666" s="6">
        <v>2492518</v>
      </c>
      <c r="C666" s="6" t="s">
        <v>59</v>
      </c>
      <c r="D666" s="6">
        <v>6</v>
      </c>
      <c r="E666" s="6" t="s">
        <v>21</v>
      </c>
      <c r="F666" s="6" t="s">
        <v>10</v>
      </c>
      <c r="G666" s="6" t="s">
        <v>8</v>
      </c>
      <c r="H666" s="6" t="s">
        <v>8</v>
      </c>
      <c r="I666" s="6" t="s">
        <v>9</v>
      </c>
      <c r="J666" s="6" t="s">
        <v>8</v>
      </c>
      <c r="K666" s="6" t="s">
        <v>8</v>
      </c>
      <c r="L666" s="6" t="s">
        <v>46</v>
      </c>
      <c r="M666" s="6" t="s">
        <v>46</v>
      </c>
    </row>
    <row r="667" spans="1:13" x14ac:dyDescent="0.2">
      <c r="A667" s="6">
        <v>2019</v>
      </c>
      <c r="B667" s="6">
        <v>2820013</v>
      </c>
      <c r="C667" s="6" t="s">
        <v>59</v>
      </c>
      <c r="D667" s="6">
        <v>6</v>
      </c>
      <c r="E667" s="6" t="s">
        <v>21</v>
      </c>
      <c r="F667" s="6" t="s">
        <v>10</v>
      </c>
      <c r="G667" s="6" t="s">
        <v>10</v>
      </c>
      <c r="H667" s="6" t="s">
        <v>10</v>
      </c>
      <c r="I667" s="6" t="s">
        <v>10</v>
      </c>
      <c r="J667" s="6" t="s">
        <v>10</v>
      </c>
      <c r="K667" s="6" t="s">
        <v>10</v>
      </c>
      <c r="L667" s="6" t="s">
        <v>46</v>
      </c>
      <c r="M667" s="6" t="s">
        <v>47</v>
      </c>
    </row>
    <row r="668" spans="1:13" x14ac:dyDescent="0.2">
      <c r="A668" s="6">
        <v>2019</v>
      </c>
      <c r="B668" s="6">
        <v>2993195</v>
      </c>
      <c r="C668" s="6" t="s">
        <v>59</v>
      </c>
      <c r="D668" s="6">
        <v>6</v>
      </c>
      <c r="E668" s="6" t="s">
        <v>21</v>
      </c>
      <c r="F668" s="6" t="s">
        <v>10</v>
      </c>
      <c r="G668" s="6" t="s">
        <v>7</v>
      </c>
      <c r="H668" s="6" t="s">
        <v>7</v>
      </c>
      <c r="I668" s="6" t="s">
        <v>8</v>
      </c>
      <c r="J668" s="6" t="s">
        <v>10</v>
      </c>
      <c r="K668" s="6" t="s">
        <v>9</v>
      </c>
      <c r="L668" s="6" t="s">
        <v>46</v>
      </c>
      <c r="M668" s="6" t="s">
        <v>46</v>
      </c>
    </row>
    <row r="669" spans="1:13" x14ac:dyDescent="0.2">
      <c r="A669" s="6">
        <v>2019</v>
      </c>
      <c r="B669" s="6">
        <v>2280211</v>
      </c>
      <c r="C669" s="6" t="s">
        <v>59</v>
      </c>
      <c r="D669" s="6">
        <v>7</v>
      </c>
      <c r="E669" s="6" t="s">
        <v>21</v>
      </c>
      <c r="F669" s="6" t="s">
        <v>10</v>
      </c>
      <c r="G669" s="6" t="s">
        <v>10</v>
      </c>
      <c r="H669" s="6" t="s">
        <v>10</v>
      </c>
      <c r="I669" s="6" t="s">
        <v>10</v>
      </c>
      <c r="J669" s="6" t="s">
        <v>8</v>
      </c>
      <c r="K669" s="6" t="s">
        <v>8</v>
      </c>
      <c r="L669" s="6" t="s">
        <v>46</v>
      </c>
      <c r="M669" s="6" t="s">
        <v>46</v>
      </c>
    </row>
    <row r="670" spans="1:13" x14ac:dyDescent="0.2">
      <c r="A670" s="6">
        <v>2019</v>
      </c>
      <c r="B670" s="6">
        <v>2462103</v>
      </c>
      <c r="C670" s="6" t="s">
        <v>59</v>
      </c>
      <c r="D670" s="6">
        <v>7</v>
      </c>
      <c r="E670" s="6" t="s">
        <v>21</v>
      </c>
      <c r="F670" s="6" t="s">
        <v>10</v>
      </c>
      <c r="G670" s="6" t="s">
        <v>11</v>
      </c>
      <c r="H670" s="6" t="s">
        <v>11</v>
      </c>
      <c r="I670" s="6" t="s">
        <v>11</v>
      </c>
      <c r="J670" s="6" t="s">
        <v>11</v>
      </c>
      <c r="K670" s="6" t="s">
        <v>9</v>
      </c>
      <c r="L670" s="6" t="s">
        <v>46</v>
      </c>
      <c r="M670" s="6" t="s">
        <v>45</v>
      </c>
    </row>
    <row r="671" spans="1:13" x14ac:dyDescent="0.2">
      <c r="A671" s="6">
        <v>2019</v>
      </c>
      <c r="B671" s="6">
        <v>2590934</v>
      </c>
      <c r="C671" s="6" t="s">
        <v>59</v>
      </c>
      <c r="D671" s="6">
        <v>7</v>
      </c>
      <c r="E671" s="6" t="s">
        <v>21</v>
      </c>
      <c r="F671" s="6" t="s">
        <v>10</v>
      </c>
      <c r="G671" s="6" t="s">
        <v>10</v>
      </c>
      <c r="H671" s="6" t="s">
        <v>10</v>
      </c>
      <c r="I671" s="6" t="s">
        <v>10</v>
      </c>
      <c r="J671" s="6" t="s">
        <v>8</v>
      </c>
      <c r="K671" s="6" t="s">
        <v>8</v>
      </c>
      <c r="L671" s="6" t="s">
        <v>46</v>
      </c>
      <c r="M671" s="6" t="s">
        <v>45</v>
      </c>
    </row>
    <row r="672" spans="1:13" x14ac:dyDescent="0.2">
      <c r="A672" s="6">
        <v>2019</v>
      </c>
      <c r="B672" s="6">
        <v>2728756</v>
      </c>
      <c r="C672" s="6" t="s">
        <v>59</v>
      </c>
      <c r="D672" s="6">
        <v>7</v>
      </c>
      <c r="E672" s="6" t="s">
        <v>21</v>
      </c>
      <c r="F672" s="6" t="s">
        <v>10</v>
      </c>
      <c r="G672" s="6" t="s">
        <v>10</v>
      </c>
      <c r="H672" s="6" t="s">
        <v>10</v>
      </c>
      <c r="I672" s="6" t="s">
        <v>10</v>
      </c>
      <c r="J672" s="6" t="s">
        <v>9</v>
      </c>
      <c r="K672" s="6" t="s">
        <v>9</v>
      </c>
      <c r="L672" s="6" t="s">
        <v>46</v>
      </c>
      <c r="M672" s="6" t="s">
        <v>46</v>
      </c>
    </row>
    <row r="673" spans="1:13" x14ac:dyDescent="0.2">
      <c r="A673" s="6">
        <v>2019</v>
      </c>
      <c r="B673" s="6">
        <v>2413173</v>
      </c>
      <c r="C673" s="6" t="s">
        <v>59</v>
      </c>
      <c r="D673" s="6">
        <v>8</v>
      </c>
      <c r="E673" s="6" t="s">
        <v>21</v>
      </c>
      <c r="F673" s="6" t="s">
        <v>10</v>
      </c>
      <c r="G673" s="6" t="s">
        <v>10</v>
      </c>
      <c r="H673" s="6" t="s">
        <v>10</v>
      </c>
      <c r="I673" s="6" t="s">
        <v>10</v>
      </c>
      <c r="J673" s="6" t="s">
        <v>10</v>
      </c>
      <c r="K673" s="6" t="s">
        <v>9</v>
      </c>
      <c r="L673" s="6" t="s">
        <v>46</v>
      </c>
      <c r="M673" s="6" t="s">
        <v>46</v>
      </c>
    </row>
    <row r="674" spans="1:13" x14ac:dyDescent="0.2">
      <c r="A674" s="6">
        <v>2018</v>
      </c>
      <c r="B674" s="6">
        <v>2957837</v>
      </c>
      <c r="C674" s="6" t="s">
        <v>59</v>
      </c>
      <c r="D674" s="6">
        <v>1</v>
      </c>
      <c r="E674" s="6" t="s">
        <v>18</v>
      </c>
      <c r="F674" s="6" t="s">
        <v>8</v>
      </c>
      <c r="G674" s="6" t="s">
        <v>7</v>
      </c>
      <c r="H674" s="6" t="s">
        <v>7</v>
      </c>
      <c r="I674" s="6" t="s">
        <v>8</v>
      </c>
      <c r="J674" s="6" t="s">
        <v>7</v>
      </c>
      <c r="K674" s="6" t="s">
        <v>7</v>
      </c>
      <c r="L674" s="6" t="s">
        <v>46</v>
      </c>
      <c r="M674" s="6" t="s">
        <v>46</v>
      </c>
    </row>
    <row r="675" spans="1:13" x14ac:dyDescent="0.2">
      <c r="A675" s="6">
        <v>2018</v>
      </c>
      <c r="B675" s="6">
        <v>2362186</v>
      </c>
      <c r="C675" s="6" t="s">
        <v>59</v>
      </c>
      <c r="D675" s="6">
        <v>2</v>
      </c>
      <c r="E675" s="6" t="s">
        <v>18</v>
      </c>
      <c r="F675" s="6" t="s">
        <v>8</v>
      </c>
      <c r="G675" s="6" t="s">
        <v>9</v>
      </c>
      <c r="H675" s="6" t="s">
        <v>10</v>
      </c>
      <c r="I675" s="6" t="s">
        <v>8</v>
      </c>
      <c r="J675" s="6" t="s">
        <v>10</v>
      </c>
      <c r="K675" s="6" t="s">
        <v>8</v>
      </c>
      <c r="L675" s="6" t="s">
        <v>46</v>
      </c>
      <c r="M675" s="6" t="s">
        <v>47</v>
      </c>
    </row>
    <row r="676" spans="1:13" x14ac:dyDescent="0.2">
      <c r="A676" s="6">
        <v>2018</v>
      </c>
      <c r="B676" s="6">
        <v>2475817</v>
      </c>
      <c r="C676" s="6" t="s">
        <v>59</v>
      </c>
      <c r="D676" s="6">
        <v>2</v>
      </c>
      <c r="E676" s="6" t="s">
        <v>18</v>
      </c>
      <c r="F676" s="6" t="s">
        <v>8</v>
      </c>
      <c r="G676" s="6" t="s">
        <v>8</v>
      </c>
      <c r="H676" s="6" t="s">
        <v>8</v>
      </c>
      <c r="I676" s="6" t="s">
        <v>8</v>
      </c>
      <c r="J676" s="6" t="s">
        <v>8</v>
      </c>
      <c r="K676" s="6" t="s">
        <v>10</v>
      </c>
      <c r="L676" s="6" t="s">
        <v>46</v>
      </c>
      <c r="M676" s="6" t="s">
        <v>46</v>
      </c>
    </row>
    <row r="677" spans="1:13" x14ac:dyDescent="0.2">
      <c r="A677" s="6">
        <v>2018</v>
      </c>
      <c r="B677" s="6">
        <v>2577132</v>
      </c>
      <c r="C677" s="6" t="s">
        <v>59</v>
      </c>
      <c r="D677" s="6">
        <v>2</v>
      </c>
      <c r="E677" s="6" t="s">
        <v>18</v>
      </c>
      <c r="F677" s="6" t="s">
        <v>8</v>
      </c>
      <c r="G677" s="6" t="s">
        <v>8</v>
      </c>
      <c r="H677" s="6" t="s">
        <v>7</v>
      </c>
      <c r="I677" s="6" t="s">
        <v>7</v>
      </c>
      <c r="J677" s="6" t="s">
        <v>8</v>
      </c>
      <c r="K677" s="6" t="s">
        <v>10</v>
      </c>
      <c r="L677" s="6" t="s">
        <v>46</v>
      </c>
      <c r="M677" s="6" t="s">
        <v>47</v>
      </c>
    </row>
    <row r="678" spans="1:13" x14ac:dyDescent="0.2">
      <c r="A678" s="6">
        <v>2018</v>
      </c>
      <c r="B678" s="6">
        <v>2227338</v>
      </c>
      <c r="C678" s="6" t="s">
        <v>59</v>
      </c>
      <c r="D678" s="6">
        <v>4</v>
      </c>
      <c r="E678" s="6" t="s">
        <v>20</v>
      </c>
      <c r="F678" s="6" t="s">
        <v>8</v>
      </c>
      <c r="G678" s="6" t="s">
        <v>8</v>
      </c>
      <c r="H678" s="6" t="s">
        <v>9</v>
      </c>
      <c r="I678" s="6" t="s">
        <v>9</v>
      </c>
      <c r="J678" s="6" t="s">
        <v>8</v>
      </c>
      <c r="K678" s="6" t="s">
        <v>10</v>
      </c>
      <c r="L678" s="6" t="s">
        <v>46</v>
      </c>
      <c r="M678" s="6" t="s">
        <v>46</v>
      </c>
    </row>
    <row r="679" spans="1:13" x14ac:dyDescent="0.2">
      <c r="A679" s="6">
        <v>2018</v>
      </c>
      <c r="B679" s="6">
        <v>2953664</v>
      </c>
      <c r="C679" s="6" t="s">
        <v>59</v>
      </c>
      <c r="D679" s="6">
        <v>7</v>
      </c>
      <c r="E679" s="6" t="s">
        <v>21</v>
      </c>
      <c r="F679" s="6" t="s">
        <v>8</v>
      </c>
      <c r="G679" s="6" t="s">
        <v>9</v>
      </c>
      <c r="H679" s="6" t="s">
        <v>9</v>
      </c>
      <c r="I679" s="6" t="s">
        <v>9</v>
      </c>
      <c r="J679" s="6" t="s">
        <v>8</v>
      </c>
      <c r="K679" s="6" t="s">
        <v>8</v>
      </c>
      <c r="L679" s="6" t="s">
        <v>46</v>
      </c>
      <c r="M679" s="6" t="s">
        <v>47</v>
      </c>
    </row>
    <row r="680" spans="1:13" x14ac:dyDescent="0.2">
      <c r="A680" s="6">
        <v>2019</v>
      </c>
      <c r="B680" s="6">
        <v>2249744</v>
      </c>
      <c r="C680" s="6" t="s">
        <v>59</v>
      </c>
      <c r="D680" s="6">
        <v>4</v>
      </c>
      <c r="E680" s="6" t="s">
        <v>18</v>
      </c>
      <c r="F680" s="6" t="s">
        <v>8</v>
      </c>
      <c r="G680" s="6" t="s">
        <v>9</v>
      </c>
      <c r="H680" s="6" t="s">
        <v>9</v>
      </c>
      <c r="I680" s="6" t="s">
        <v>9</v>
      </c>
      <c r="J680" s="6" t="s">
        <v>10</v>
      </c>
      <c r="K680" s="6" t="s">
        <v>9</v>
      </c>
      <c r="L680" s="6" t="s">
        <v>46</v>
      </c>
      <c r="M680" s="6" t="s">
        <v>46</v>
      </c>
    </row>
    <row r="681" spans="1:13" x14ac:dyDescent="0.2">
      <c r="A681" s="6">
        <v>2019</v>
      </c>
      <c r="B681" s="6">
        <v>2312533</v>
      </c>
      <c r="C681" s="6" t="s">
        <v>59</v>
      </c>
      <c r="D681" s="6">
        <v>4</v>
      </c>
      <c r="E681" s="6" t="s">
        <v>18</v>
      </c>
      <c r="F681" s="6" t="s">
        <v>8</v>
      </c>
      <c r="G681" s="6" t="s">
        <v>10</v>
      </c>
      <c r="H681" s="6" t="s">
        <v>10</v>
      </c>
      <c r="I681" s="6" t="s">
        <v>9</v>
      </c>
      <c r="J681" s="6" t="s">
        <v>9</v>
      </c>
      <c r="K681" s="6" t="s">
        <v>10</v>
      </c>
      <c r="L681" s="6" t="s">
        <v>46</v>
      </c>
      <c r="M681" s="6" t="s">
        <v>46</v>
      </c>
    </row>
    <row r="682" spans="1:13" x14ac:dyDescent="0.2">
      <c r="A682" s="6">
        <v>2019</v>
      </c>
      <c r="B682" s="6">
        <v>2055669</v>
      </c>
      <c r="C682" s="6" t="s">
        <v>59</v>
      </c>
      <c r="D682" s="6">
        <v>6</v>
      </c>
      <c r="E682" s="6" t="s">
        <v>21</v>
      </c>
      <c r="F682" s="6" t="s">
        <v>8</v>
      </c>
      <c r="G682" s="6" t="s">
        <v>7</v>
      </c>
      <c r="H682" s="6" t="s">
        <v>7</v>
      </c>
      <c r="I682" s="6" t="s">
        <v>8</v>
      </c>
      <c r="J682" s="6" t="s">
        <v>8</v>
      </c>
      <c r="K682" s="6" t="s">
        <v>7</v>
      </c>
      <c r="L682" s="6" t="s">
        <v>46</v>
      </c>
      <c r="M682" s="6" t="s">
        <v>46</v>
      </c>
    </row>
    <row r="683" spans="1:13" x14ac:dyDescent="0.2">
      <c r="A683" s="6">
        <v>2019</v>
      </c>
      <c r="B683" s="6">
        <v>2342871</v>
      </c>
      <c r="C683" s="6" t="s">
        <v>59</v>
      </c>
      <c r="D683" s="6">
        <v>7</v>
      </c>
      <c r="E683" s="6" t="s">
        <v>21</v>
      </c>
      <c r="F683" s="6" t="s">
        <v>8</v>
      </c>
      <c r="G683" s="6" t="s">
        <v>7</v>
      </c>
      <c r="H683" s="6" t="s">
        <v>10</v>
      </c>
      <c r="I683" s="6" t="s">
        <v>8</v>
      </c>
      <c r="J683" s="6" t="s">
        <v>7</v>
      </c>
      <c r="K683" s="6" t="s">
        <v>8</v>
      </c>
      <c r="L683" s="6" t="s">
        <v>46</v>
      </c>
      <c r="M683" s="6" t="s">
        <v>45</v>
      </c>
    </row>
    <row r="684" spans="1:13" x14ac:dyDescent="0.2">
      <c r="A684" s="6">
        <v>2018</v>
      </c>
      <c r="B684" s="6">
        <v>2446058</v>
      </c>
      <c r="C684" s="6" t="s">
        <v>59</v>
      </c>
      <c r="D684" s="6">
        <v>0</v>
      </c>
      <c r="E684" s="6" t="s">
        <v>20</v>
      </c>
      <c r="F684" s="6" t="s">
        <v>9</v>
      </c>
      <c r="G684" s="6" t="s">
        <v>10</v>
      </c>
      <c r="H684" s="6" t="s">
        <v>11</v>
      </c>
      <c r="I684" s="6" t="s">
        <v>10</v>
      </c>
      <c r="J684" s="6" t="s">
        <v>11</v>
      </c>
      <c r="K684" s="6" t="s">
        <v>10</v>
      </c>
      <c r="L684" s="6" t="s">
        <v>46</v>
      </c>
      <c r="M684" s="6" t="s">
        <v>45</v>
      </c>
    </row>
    <row r="685" spans="1:13" x14ac:dyDescent="0.2">
      <c r="A685" s="6">
        <v>2018</v>
      </c>
      <c r="B685" s="6">
        <v>2944291</v>
      </c>
      <c r="C685" s="6" t="s">
        <v>59</v>
      </c>
      <c r="D685" s="6">
        <v>0</v>
      </c>
      <c r="E685" s="6" t="s">
        <v>18</v>
      </c>
      <c r="F685" s="6" t="s">
        <v>9</v>
      </c>
      <c r="G685" s="6" t="s">
        <v>10</v>
      </c>
      <c r="H685" s="6" t="s">
        <v>10</v>
      </c>
      <c r="I685" s="6" t="s">
        <v>10</v>
      </c>
      <c r="J685" s="6" t="s">
        <v>10</v>
      </c>
      <c r="K685" s="6" t="s">
        <v>10</v>
      </c>
      <c r="L685" s="6" t="s">
        <v>46</v>
      </c>
      <c r="M685" s="6" t="s">
        <v>46</v>
      </c>
    </row>
    <row r="686" spans="1:13" x14ac:dyDescent="0.2">
      <c r="A686" s="6">
        <v>2018</v>
      </c>
      <c r="B686" s="6">
        <v>2989386</v>
      </c>
      <c r="C686" s="6" t="s">
        <v>59</v>
      </c>
      <c r="D686" s="6">
        <v>1</v>
      </c>
      <c r="E686" s="6" t="s">
        <v>20</v>
      </c>
      <c r="F686" s="6" t="s">
        <v>9</v>
      </c>
      <c r="G686" s="6" t="s">
        <v>10</v>
      </c>
      <c r="H686" s="6" t="s">
        <v>10</v>
      </c>
      <c r="I686" s="6" t="s">
        <v>9</v>
      </c>
      <c r="J686" s="6" t="s">
        <v>10</v>
      </c>
      <c r="K686" s="6" t="s">
        <v>10</v>
      </c>
      <c r="L686" s="6" t="s">
        <v>46</v>
      </c>
      <c r="M686" s="6" t="s">
        <v>46</v>
      </c>
    </row>
    <row r="687" spans="1:13" x14ac:dyDescent="0.2">
      <c r="A687" s="6">
        <v>2018</v>
      </c>
      <c r="B687" s="6">
        <v>2568464</v>
      </c>
      <c r="C687" s="6" t="s">
        <v>59</v>
      </c>
      <c r="D687" s="6">
        <v>2</v>
      </c>
      <c r="E687" s="6" t="s">
        <v>18</v>
      </c>
      <c r="F687" s="6" t="s">
        <v>9</v>
      </c>
      <c r="G687" s="6" t="s">
        <v>8</v>
      </c>
      <c r="H687" s="6" t="s">
        <v>8</v>
      </c>
      <c r="I687" s="6" t="s">
        <v>9</v>
      </c>
      <c r="J687" s="6" t="s">
        <v>8</v>
      </c>
      <c r="K687" s="6" t="s">
        <v>8</v>
      </c>
      <c r="L687" s="6" t="s">
        <v>46</v>
      </c>
      <c r="M687" s="6" t="s">
        <v>46</v>
      </c>
    </row>
    <row r="688" spans="1:13" x14ac:dyDescent="0.2">
      <c r="A688" s="6">
        <v>2018</v>
      </c>
      <c r="B688" s="6">
        <v>2019151</v>
      </c>
      <c r="C688" s="6" t="s">
        <v>59</v>
      </c>
      <c r="D688" s="6">
        <v>3</v>
      </c>
      <c r="E688" s="6" t="s">
        <v>18</v>
      </c>
      <c r="F688" s="6" t="s">
        <v>9</v>
      </c>
      <c r="G688" s="6" t="s">
        <v>8</v>
      </c>
      <c r="H688" s="6" t="s">
        <v>8</v>
      </c>
      <c r="I688" s="6" t="s">
        <v>8</v>
      </c>
      <c r="J688" s="6" t="s">
        <v>8</v>
      </c>
      <c r="K688" s="6" t="s">
        <v>9</v>
      </c>
      <c r="L688" s="6" t="s">
        <v>46</v>
      </c>
      <c r="M688" s="6" t="s">
        <v>46</v>
      </c>
    </row>
    <row r="689" spans="1:13" x14ac:dyDescent="0.2">
      <c r="A689" s="6">
        <v>2018</v>
      </c>
      <c r="B689" s="6">
        <v>2900913</v>
      </c>
      <c r="C689" s="6" t="s">
        <v>59</v>
      </c>
      <c r="D689" s="6">
        <v>3</v>
      </c>
      <c r="E689" s="6" t="s">
        <v>18</v>
      </c>
      <c r="F689" s="6" t="s">
        <v>9</v>
      </c>
      <c r="G689" s="6" t="s">
        <v>10</v>
      </c>
      <c r="H689" s="6" t="s">
        <v>10</v>
      </c>
      <c r="I689" s="6" t="s">
        <v>9</v>
      </c>
      <c r="J689" s="6" t="s">
        <v>10</v>
      </c>
      <c r="K689" s="6" t="s">
        <v>9</v>
      </c>
      <c r="L689" s="6" t="s">
        <v>46</v>
      </c>
      <c r="M689" s="6" t="s">
        <v>47</v>
      </c>
    </row>
    <row r="690" spans="1:13" x14ac:dyDescent="0.2">
      <c r="A690" s="6">
        <v>2018</v>
      </c>
      <c r="B690" s="6">
        <v>2122907</v>
      </c>
      <c r="C690" s="6" t="s">
        <v>59</v>
      </c>
      <c r="D690" s="6">
        <v>4</v>
      </c>
      <c r="E690" s="6" t="s">
        <v>20</v>
      </c>
      <c r="F690" s="6" t="s">
        <v>9</v>
      </c>
      <c r="G690" s="6" t="s">
        <v>8</v>
      </c>
      <c r="H690" s="6" t="s">
        <v>9</v>
      </c>
      <c r="I690" s="6" t="s">
        <v>9</v>
      </c>
      <c r="J690" s="6" t="s">
        <v>9</v>
      </c>
      <c r="K690" s="6" t="s">
        <v>11</v>
      </c>
      <c r="L690" s="6" t="s">
        <v>46</v>
      </c>
      <c r="M690" s="6" t="s">
        <v>46</v>
      </c>
    </row>
    <row r="691" spans="1:13" x14ac:dyDescent="0.2">
      <c r="A691" s="6">
        <v>2018</v>
      </c>
      <c r="B691" s="6">
        <v>2319608</v>
      </c>
      <c r="C691" s="6" t="s">
        <v>59</v>
      </c>
      <c r="D691" s="6">
        <v>4</v>
      </c>
      <c r="E691" s="6" t="s">
        <v>18</v>
      </c>
      <c r="F691" s="6" t="s">
        <v>9</v>
      </c>
      <c r="G691" s="6" t="s">
        <v>11</v>
      </c>
      <c r="H691" s="6" t="s">
        <v>11</v>
      </c>
      <c r="I691" s="6" t="s">
        <v>10</v>
      </c>
      <c r="J691" s="6" t="s">
        <v>10</v>
      </c>
      <c r="K691" s="6" t="s">
        <v>10</v>
      </c>
      <c r="L691" s="6" t="s">
        <v>46</v>
      </c>
      <c r="M691" s="6" t="s">
        <v>46</v>
      </c>
    </row>
    <row r="692" spans="1:13" x14ac:dyDescent="0.2">
      <c r="A692" s="6">
        <v>2018</v>
      </c>
      <c r="B692" s="6">
        <v>2607495</v>
      </c>
      <c r="C692" s="6" t="s">
        <v>59</v>
      </c>
      <c r="D692" s="6">
        <v>6</v>
      </c>
      <c r="E692" s="6" t="s">
        <v>21</v>
      </c>
      <c r="F692" s="6" t="s">
        <v>9</v>
      </c>
      <c r="G692" s="6" t="s">
        <v>9</v>
      </c>
      <c r="H692" s="6" t="s">
        <v>9</v>
      </c>
      <c r="I692" s="6" t="s">
        <v>7</v>
      </c>
      <c r="J692" s="6" t="s">
        <v>7</v>
      </c>
      <c r="K692" s="6" t="s">
        <v>7</v>
      </c>
      <c r="L692" s="6" t="s">
        <v>46</v>
      </c>
      <c r="M692" s="6" t="s">
        <v>46</v>
      </c>
    </row>
    <row r="693" spans="1:13" x14ac:dyDescent="0.2">
      <c r="A693" s="6">
        <v>2018</v>
      </c>
      <c r="B693" s="6">
        <v>2654299</v>
      </c>
      <c r="C693" s="6" t="s">
        <v>59</v>
      </c>
      <c r="D693" s="6">
        <v>7</v>
      </c>
      <c r="E693" s="6" t="s">
        <v>21</v>
      </c>
      <c r="F693" s="6" t="s">
        <v>9</v>
      </c>
      <c r="G693" s="6" t="s">
        <v>10</v>
      </c>
      <c r="H693" s="6" t="s">
        <v>10</v>
      </c>
      <c r="I693" s="6" t="s">
        <v>10</v>
      </c>
      <c r="J693" s="6" t="s">
        <v>9</v>
      </c>
      <c r="K693" s="6" t="s">
        <v>8</v>
      </c>
      <c r="L693" s="6" t="s">
        <v>46</v>
      </c>
      <c r="M693" s="6" t="s">
        <v>46</v>
      </c>
    </row>
    <row r="694" spans="1:13" x14ac:dyDescent="0.2">
      <c r="A694" s="6">
        <v>2019</v>
      </c>
      <c r="B694" s="6">
        <v>2148756</v>
      </c>
      <c r="C694" s="6" t="s">
        <v>59</v>
      </c>
      <c r="D694" s="6">
        <v>0</v>
      </c>
      <c r="E694" s="6" t="s">
        <v>18</v>
      </c>
      <c r="F694" s="6" t="s">
        <v>9</v>
      </c>
      <c r="G694" s="6" t="s">
        <v>9</v>
      </c>
      <c r="H694" s="6" t="s">
        <v>8</v>
      </c>
      <c r="I694" s="6" t="s">
        <v>9</v>
      </c>
      <c r="J694" s="6" t="s">
        <v>9</v>
      </c>
      <c r="K694" s="6" t="s">
        <v>9</v>
      </c>
      <c r="L694" s="6" t="s">
        <v>46</v>
      </c>
      <c r="M694" s="6" t="s">
        <v>45</v>
      </c>
    </row>
    <row r="695" spans="1:13" x14ac:dyDescent="0.2">
      <c r="A695" s="6">
        <v>2019</v>
      </c>
      <c r="B695" s="6">
        <v>2857740</v>
      </c>
      <c r="C695" s="6" t="s">
        <v>59</v>
      </c>
      <c r="D695" s="6">
        <v>0</v>
      </c>
      <c r="E695" s="6" t="s">
        <v>18</v>
      </c>
      <c r="F695" s="6" t="s">
        <v>9</v>
      </c>
      <c r="G695" s="6" t="s">
        <v>11</v>
      </c>
      <c r="H695" s="6" t="s">
        <v>11</v>
      </c>
      <c r="I695" s="6" t="s">
        <v>11</v>
      </c>
      <c r="J695" s="6" t="s">
        <v>11</v>
      </c>
      <c r="K695" s="6" t="s">
        <v>11</v>
      </c>
      <c r="L695" s="6" t="s">
        <v>46</v>
      </c>
      <c r="M695" s="6" t="s">
        <v>46</v>
      </c>
    </row>
    <row r="696" spans="1:13" x14ac:dyDescent="0.2">
      <c r="A696" s="6">
        <v>2019</v>
      </c>
      <c r="B696" s="6">
        <v>2060596</v>
      </c>
      <c r="C696" s="6" t="s">
        <v>59</v>
      </c>
      <c r="D696" s="6">
        <v>1</v>
      </c>
      <c r="E696" s="6" t="s">
        <v>20</v>
      </c>
      <c r="F696" s="6" t="s">
        <v>9</v>
      </c>
      <c r="G696" s="6" t="s">
        <v>11</v>
      </c>
      <c r="H696" s="6" t="s">
        <v>11</v>
      </c>
      <c r="I696" s="6" t="s">
        <v>10</v>
      </c>
      <c r="J696" s="6" t="s">
        <v>10</v>
      </c>
      <c r="K696" s="6" t="s">
        <v>10</v>
      </c>
      <c r="L696" s="6" t="s">
        <v>46</v>
      </c>
      <c r="M696" s="6" t="s">
        <v>46</v>
      </c>
    </row>
    <row r="697" spans="1:13" x14ac:dyDescent="0.2">
      <c r="A697" s="6">
        <v>2019</v>
      </c>
      <c r="B697" s="6">
        <v>2147876</v>
      </c>
      <c r="C697" s="6" t="s">
        <v>59</v>
      </c>
      <c r="D697" s="6">
        <v>5</v>
      </c>
      <c r="E697" s="6" t="s">
        <v>18</v>
      </c>
      <c r="F697" s="6" t="s">
        <v>9</v>
      </c>
      <c r="G697" s="6" t="s">
        <v>10</v>
      </c>
      <c r="H697" s="6" t="s">
        <v>10</v>
      </c>
      <c r="I697" s="6" t="s">
        <v>9</v>
      </c>
      <c r="J697" s="6" t="s">
        <v>10</v>
      </c>
      <c r="K697" s="6" t="s">
        <v>9</v>
      </c>
      <c r="L697" s="6" t="s">
        <v>46</v>
      </c>
      <c r="M697" s="6" t="s">
        <v>46</v>
      </c>
    </row>
    <row r="698" spans="1:13" x14ac:dyDescent="0.2">
      <c r="A698" s="6">
        <v>2019</v>
      </c>
      <c r="B698" s="6">
        <v>2070889</v>
      </c>
      <c r="C698" s="6" t="s">
        <v>59</v>
      </c>
      <c r="D698" s="6">
        <v>6</v>
      </c>
      <c r="E698" s="6" t="s">
        <v>21</v>
      </c>
      <c r="F698" s="6" t="s">
        <v>9</v>
      </c>
      <c r="G698" s="6" t="s">
        <v>10</v>
      </c>
      <c r="H698" s="6" t="s">
        <v>9</v>
      </c>
      <c r="I698" s="6" t="s">
        <v>9</v>
      </c>
      <c r="J698" s="6" t="s">
        <v>9</v>
      </c>
      <c r="K698" s="6" t="s">
        <v>10</v>
      </c>
      <c r="L698" s="6" t="s">
        <v>46</v>
      </c>
      <c r="M698" s="6" t="s">
        <v>46</v>
      </c>
    </row>
    <row r="699" spans="1:13" x14ac:dyDescent="0.2">
      <c r="A699" s="6">
        <v>2019</v>
      </c>
      <c r="B699" s="6">
        <v>2858278</v>
      </c>
      <c r="C699" s="6" t="s">
        <v>59</v>
      </c>
      <c r="D699" s="6">
        <v>6</v>
      </c>
      <c r="E699" s="6" t="s">
        <v>21</v>
      </c>
      <c r="F699" s="6" t="s">
        <v>9</v>
      </c>
      <c r="G699" s="6" t="s">
        <v>8</v>
      </c>
      <c r="H699" s="6" t="s">
        <v>8</v>
      </c>
      <c r="I699" s="6" t="s">
        <v>8</v>
      </c>
      <c r="J699" s="6" t="s">
        <v>8</v>
      </c>
      <c r="K699" s="6" t="s">
        <v>9</v>
      </c>
      <c r="L699" s="6" t="s">
        <v>46</v>
      </c>
      <c r="M699" s="6" t="s">
        <v>45</v>
      </c>
    </row>
    <row r="700" spans="1:13" x14ac:dyDescent="0.2">
      <c r="A700" s="6">
        <v>2019</v>
      </c>
      <c r="B700" s="6">
        <v>2812882</v>
      </c>
      <c r="C700" s="6" t="s">
        <v>59</v>
      </c>
      <c r="D700" s="6">
        <v>7</v>
      </c>
      <c r="E700" s="6" t="s">
        <v>21</v>
      </c>
      <c r="F700" s="6" t="s">
        <v>9</v>
      </c>
      <c r="G700" s="6" t="s">
        <v>8</v>
      </c>
      <c r="H700" s="6" t="s">
        <v>8</v>
      </c>
      <c r="I700" s="6" t="s">
        <v>7</v>
      </c>
      <c r="J700" s="6" t="s">
        <v>7</v>
      </c>
      <c r="K700" s="6" t="s">
        <v>7</v>
      </c>
      <c r="L700" s="6" t="s">
        <v>46</v>
      </c>
      <c r="M700" s="6" t="s">
        <v>47</v>
      </c>
    </row>
    <row r="701" spans="1:13" x14ac:dyDescent="0.2">
      <c r="A701" s="6">
        <v>2019</v>
      </c>
      <c r="B701" s="6">
        <v>2053087</v>
      </c>
      <c r="C701" s="6" t="s">
        <v>59</v>
      </c>
      <c r="D701" s="6">
        <v>8</v>
      </c>
      <c r="E701" s="6" t="s">
        <v>21</v>
      </c>
      <c r="F701" s="6" t="s">
        <v>9</v>
      </c>
      <c r="G701" s="6" t="s">
        <v>9</v>
      </c>
      <c r="H701" s="6" t="s">
        <v>8</v>
      </c>
      <c r="I701" s="6" t="s">
        <v>9</v>
      </c>
      <c r="J701" s="6" t="s">
        <v>8</v>
      </c>
      <c r="K701" s="6" t="s">
        <v>9</v>
      </c>
      <c r="L701" s="6" t="s">
        <v>46</v>
      </c>
      <c r="M701" s="6" t="s">
        <v>47</v>
      </c>
    </row>
    <row r="702" spans="1:13" x14ac:dyDescent="0.2">
      <c r="A702" s="6">
        <v>2018</v>
      </c>
      <c r="B702" s="6">
        <v>2014206</v>
      </c>
      <c r="C702" s="6" t="s">
        <v>59</v>
      </c>
      <c r="D702" s="6">
        <v>0</v>
      </c>
      <c r="E702" s="6" t="s">
        <v>18</v>
      </c>
      <c r="F702" s="6" t="s">
        <v>11</v>
      </c>
      <c r="G702" s="6" t="s">
        <v>11</v>
      </c>
      <c r="H702" s="6" t="s">
        <v>11</v>
      </c>
      <c r="I702" s="6" t="s">
        <v>11</v>
      </c>
      <c r="J702" s="6" t="s">
        <v>11</v>
      </c>
      <c r="K702" s="6" t="s">
        <v>11</v>
      </c>
      <c r="L702" s="6" t="s">
        <v>46</v>
      </c>
      <c r="M702" s="6" t="s">
        <v>46</v>
      </c>
    </row>
    <row r="703" spans="1:13" x14ac:dyDescent="0.2">
      <c r="A703" s="6">
        <v>2018</v>
      </c>
      <c r="B703" s="6">
        <v>2017318</v>
      </c>
      <c r="C703" s="6" t="s">
        <v>59</v>
      </c>
      <c r="D703" s="6">
        <v>0</v>
      </c>
      <c r="E703" s="6" t="s">
        <v>18</v>
      </c>
      <c r="F703" s="6" t="s">
        <v>11</v>
      </c>
      <c r="G703" s="6" t="s">
        <v>11</v>
      </c>
      <c r="H703" s="6" t="s">
        <v>11</v>
      </c>
      <c r="I703" s="6" t="s">
        <v>11</v>
      </c>
      <c r="J703" s="6" t="s">
        <v>11</v>
      </c>
      <c r="K703" s="6" t="s">
        <v>11</v>
      </c>
      <c r="L703" s="6" t="s">
        <v>46</v>
      </c>
      <c r="M703" s="6" t="s">
        <v>46</v>
      </c>
    </row>
    <row r="704" spans="1:13" x14ac:dyDescent="0.2">
      <c r="A704" s="6">
        <v>2018</v>
      </c>
      <c r="B704" s="6">
        <v>2165363</v>
      </c>
      <c r="C704" s="6" t="s">
        <v>59</v>
      </c>
      <c r="D704" s="6">
        <v>0</v>
      </c>
      <c r="E704" s="6" t="s">
        <v>18</v>
      </c>
      <c r="F704" s="6" t="s">
        <v>11</v>
      </c>
      <c r="G704" s="6" t="s">
        <v>11</v>
      </c>
      <c r="H704" s="6" t="s">
        <v>11</v>
      </c>
      <c r="I704" s="6" t="s">
        <v>11</v>
      </c>
      <c r="J704" s="6" t="s">
        <v>11</v>
      </c>
      <c r="K704" s="6" t="s">
        <v>11</v>
      </c>
      <c r="L704" s="6" t="s">
        <v>46</v>
      </c>
      <c r="M704" s="6" t="s">
        <v>46</v>
      </c>
    </row>
    <row r="705" spans="1:13" x14ac:dyDescent="0.2">
      <c r="A705" s="6">
        <v>2018</v>
      </c>
      <c r="B705" s="6">
        <v>2260551</v>
      </c>
      <c r="C705" s="6" t="s">
        <v>59</v>
      </c>
      <c r="D705" s="6">
        <v>0</v>
      </c>
      <c r="E705" s="6" t="s">
        <v>18</v>
      </c>
      <c r="F705" s="6" t="s">
        <v>11</v>
      </c>
      <c r="G705" s="6" t="s">
        <v>11</v>
      </c>
      <c r="H705" s="6" t="s">
        <v>11</v>
      </c>
      <c r="I705" s="6" t="s">
        <v>11</v>
      </c>
      <c r="J705" s="6" t="s">
        <v>11</v>
      </c>
      <c r="K705" s="6" t="s">
        <v>11</v>
      </c>
      <c r="L705" s="6" t="s">
        <v>46</v>
      </c>
      <c r="M705" s="6" t="s">
        <v>46</v>
      </c>
    </row>
    <row r="706" spans="1:13" x14ac:dyDescent="0.2">
      <c r="A706" s="6">
        <v>2018</v>
      </c>
      <c r="B706" s="6">
        <v>2332103</v>
      </c>
      <c r="C706" s="6" t="s">
        <v>59</v>
      </c>
      <c r="D706" s="6">
        <v>0</v>
      </c>
      <c r="E706" s="6" t="s">
        <v>18</v>
      </c>
      <c r="F706" s="6" t="s">
        <v>11</v>
      </c>
      <c r="G706" s="6" t="s">
        <v>10</v>
      </c>
      <c r="H706" s="6" t="s">
        <v>10</v>
      </c>
      <c r="I706" s="6" t="s">
        <v>9</v>
      </c>
      <c r="J706" s="6" t="s">
        <v>10</v>
      </c>
      <c r="K706" s="6" t="s">
        <v>10</v>
      </c>
      <c r="L706" s="6" t="s">
        <v>46</v>
      </c>
      <c r="M706" s="6" t="s">
        <v>46</v>
      </c>
    </row>
    <row r="707" spans="1:13" x14ac:dyDescent="0.2">
      <c r="A707" s="6">
        <v>2018</v>
      </c>
      <c r="B707" s="6">
        <v>2350482</v>
      </c>
      <c r="C707" s="6" t="s">
        <v>59</v>
      </c>
      <c r="D707" s="6">
        <v>0</v>
      </c>
      <c r="E707" s="6" t="s">
        <v>18</v>
      </c>
      <c r="F707" s="6" t="s">
        <v>11</v>
      </c>
      <c r="G707" s="6" t="s">
        <v>9</v>
      </c>
      <c r="H707" s="6" t="s">
        <v>10</v>
      </c>
      <c r="I707" s="6" t="s">
        <v>8</v>
      </c>
      <c r="J707" s="6" t="s">
        <v>9</v>
      </c>
      <c r="K707" s="6" t="s">
        <v>10</v>
      </c>
      <c r="L707" s="6" t="s">
        <v>46</v>
      </c>
      <c r="M707" s="6" t="s">
        <v>46</v>
      </c>
    </row>
    <row r="708" spans="1:13" x14ac:dyDescent="0.2">
      <c r="A708" s="6">
        <v>2018</v>
      </c>
      <c r="B708" s="6">
        <v>2401352</v>
      </c>
      <c r="C708" s="6" t="s">
        <v>59</v>
      </c>
      <c r="D708" s="6">
        <v>0</v>
      </c>
      <c r="E708" s="6" t="s">
        <v>20</v>
      </c>
      <c r="F708" s="6" t="s">
        <v>11</v>
      </c>
      <c r="G708" s="6" t="s">
        <v>11</v>
      </c>
      <c r="H708" s="6" t="s">
        <v>11</v>
      </c>
      <c r="I708" s="6" t="s">
        <v>10</v>
      </c>
      <c r="J708" s="6" t="s">
        <v>10</v>
      </c>
      <c r="K708" s="6" t="s">
        <v>11</v>
      </c>
      <c r="L708" s="6" t="s">
        <v>46</v>
      </c>
      <c r="M708" s="6" t="s">
        <v>45</v>
      </c>
    </row>
    <row r="709" spans="1:13" x14ac:dyDescent="0.2">
      <c r="A709" s="6">
        <v>2018</v>
      </c>
      <c r="B709" s="6">
        <v>2544925</v>
      </c>
      <c r="C709" s="6" t="s">
        <v>59</v>
      </c>
      <c r="D709" s="6">
        <v>0</v>
      </c>
      <c r="E709" s="6" t="s">
        <v>18</v>
      </c>
      <c r="F709" s="6" t="s">
        <v>11</v>
      </c>
      <c r="G709" s="6" t="s">
        <v>11</v>
      </c>
      <c r="H709" s="6" t="s">
        <v>11</v>
      </c>
      <c r="I709" s="6" t="s">
        <v>9</v>
      </c>
      <c r="J709" s="6" t="s">
        <v>11</v>
      </c>
      <c r="K709" s="6" t="s">
        <v>11</v>
      </c>
      <c r="L709" s="6" t="s">
        <v>46</v>
      </c>
      <c r="M709" s="6" t="s">
        <v>45</v>
      </c>
    </row>
    <row r="710" spans="1:13" x14ac:dyDescent="0.2">
      <c r="A710" s="6">
        <v>2018</v>
      </c>
      <c r="B710" s="6">
        <v>2676534</v>
      </c>
      <c r="C710" s="6" t="s">
        <v>59</v>
      </c>
      <c r="D710" s="6">
        <v>0</v>
      </c>
      <c r="E710" s="6" t="s">
        <v>18</v>
      </c>
      <c r="F710" s="6" t="s">
        <v>11</v>
      </c>
      <c r="G710" s="6" t="s">
        <v>11</v>
      </c>
      <c r="H710" s="6" t="s">
        <v>11</v>
      </c>
      <c r="I710" s="6" t="s">
        <v>11</v>
      </c>
      <c r="J710" s="6" t="s">
        <v>11</v>
      </c>
      <c r="K710" s="6" t="s">
        <v>11</v>
      </c>
      <c r="L710" s="6" t="s">
        <v>46</v>
      </c>
      <c r="M710" s="6" t="s">
        <v>46</v>
      </c>
    </row>
    <row r="711" spans="1:13" x14ac:dyDescent="0.2">
      <c r="A711" s="6">
        <v>2018</v>
      </c>
      <c r="B711" s="6">
        <v>2847648</v>
      </c>
      <c r="C711" s="6" t="s">
        <v>59</v>
      </c>
      <c r="D711" s="6">
        <v>0</v>
      </c>
      <c r="E711" s="6" t="s">
        <v>20</v>
      </c>
      <c r="F711" s="6" t="s">
        <v>11</v>
      </c>
      <c r="G711" s="6" t="s">
        <v>10</v>
      </c>
      <c r="H711" s="6" t="s">
        <v>11</v>
      </c>
      <c r="I711" s="6" t="s">
        <v>9</v>
      </c>
      <c r="J711" s="6" t="s">
        <v>10</v>
      </c>
      <c r="K711" s="6" t="s">
        <v>10</v>
      </c>
      <c r="L711" s="6" t="s">
        <v>46</v>
      </c>
      <c r="M711" s="6" t="s">
        <v>45</v>
      </c>
    </row>
    <row r="712" spans="1:13" x14ac:dyDescent="0.2">
      <c r="A712" s="6">
        <v>2018</v>
      </c>
      <c r="B712" s="6">
        <v>2404603</v>
      </c>
      <c r="C712" s="6" t="s">
        <v>59</v>
      </c>
      <c r="D712" s="6">
        <v>1</v>
      </c>
      <c r="E712" s="6" t="s">
        <v>18</v>
      </c>
      <c r="F712" s="6" t="s">
        <v>11</v>
      </c>
      <c r="G712" s="6" t="s">
        <v>11</v>
      </c>
      <c r="H712" s="6" t="s">
        <v>11</v>
      </c>
      <c r="I712" s="6" t="s">
        <v>11</v>
      </c>
      <c r="J712" s="6" t="s">
        <v>11</v>
      </c>
      <c r="K712" s="6" t="s">
        <v>11</v>
      </c>
      <c r="L712" s="6" t="s">
        <v>46</v>
      </c>
      <c r="M712" s="6" t="s">
        <v>45</v>
      </c>
    </row>
    <row r="713" spans="1:13" x14ac:dyDescent="0.2">
      <c r="A713" s="6">
        <v>2018</v>
      </c>
      <c r="B713" s="6">
        <v>2439542</v>
      </c>
      <c r="C713" s="6" t="s">
        <v>59</v>
      </c>
      <c r="D713" s="6">
        <v>1</v>
      </c>
      <c r="E713" s="6" t="s">
        <v>18</v>
      </c>
      <c r="F713" s="6" t="s">
        <v>11</v>
      </c>
      <c r="G713" s="6" t="s">
        <v>11</v>
      </c>
      <c r="H713" s="6" t="s">
        <v>11</v>
      </c>
      <c r="I713" s="6" t="s">
        <v>10</v>
      </c>
      <c r="J713" s="6" t="s">
        <v>11</v>
      </c>
      <c r="K713" s="6" t="s">
        <v>11</v>
      </c>
      <c r="L713" s="6" t="s">
        <v>46</v>
      </c>
      <c r="M713" s="6" t="s">
        <v>46</v>
      </c>
    </row>
    <row r="714" spans="1:13" x14ac:dyDescent="0.2">
      <c r="A714" s="6">
        <v>2018</v>
      </c>
      <c r="B714" s="6">
        <v>2504558</v>
      </c>
      <c r="C714" s="6" t="s">
        <v>59</v>
      </c>
      <c r="D714" s="6">
        <v>1</v>
      </c>
      <c r="E714" s="6" t="s">
        <v>18</v>
      </c>
      <c r="F714" s="6" t="s">
        <v>11</v>
      </c>
      <c r="G714" s="6" t="s">
        <v>10</v>
      </c>
      <c r="H714" s="6" t="s">
        <v>10</v>
      </c>
      <c r="I714" s="6" t="s">
        <v>11</v>
      </c>
      <c r="J714" s="6" t="s">
        <v>10</v>
      </c>
      <c r="K714" s="6" t="s">
        <v>10</v>
      </c>
      <c r="L714" s="6" t="s">
        <v>46</v>
      </c>
      <c r="M714" s="6" t="s">
        <v>46</v>
      </c>
    </row>
    <row r="715" spans="1:13" x14ac:dyDescent="0.2">
      <c r="A715" s="6">
        <v>2018</v>
      </c>
      <c r="B715" s="6">
        <v>2694238</v>
      </c>
      <c r="C715" s="6" t="s">
        <v>59</v>
      </c>
      <c r="D715" s="6">
        <v>1</v>
      </c>
      <c r="E715" s="6" t="s">
        <v>18</v>
      </c>
      <c r="F715" s="6" t="s">
        <v>11</v>
      </c>
      <c r="G715" s="6" t="s">
        <v>11</v>
      </c>
      <c r="H715" s="6" t="s">
        <v>11</v>
      </c>
      <c r="I715" s="6" t="s">
        <v>10</v>
      </c>
      <c r="J715" s="6" t="s">
        <v>11</v>
      </c>
      <c r="K715" s="6" t="s">
        <v>11</v>
      </c>
      <c r="L715" s="6" t="s">
        <v>46</v>
      </c>
      <c r="M715" s="6" t="s">
        <v>46</v>
      </c>
    </row>
    <row r="716" spans="1:13" x14ac:dyDescent="0.2">
      <c r="A716" s="6">
        <v>2018</v>
      </c>
      <c r="B716" s="6">
        <v>2739220</v>
      </c>
      <c r="C716" s="6" t="s">
        <v>59</v>
      </c>
      <c r="D716" s="6">
        <v>1</v>
      </c>
      <c r="E716" s="6" t="s">
        <v>18</v>
      </c>
      <c r="F716" s="6" t="s">
        <v>11</v>
      </c>
      <c r="G716" s="6" t="s">
        <v>11</v>
      </c>
      <c r="H716" s="6" t="s">
        <v>11</v>
      </c>
      <c r="I716" s="6" t="s">
        <v>10</v>
      </c>
      <c r="J716" s="6" t="s">
        <v>11</v>
      </c>
      <c r="K716" s="6" t="s">
        <v>9</v>
      </c>
      <c r="L716" s="6" t="s">
        <v>46</v>
      </c>
      <c r="M716" s="6" t="s">
        <v>46</v>
      </c>
    </row>
    <row r="717" spans="1:13" x14ac:dyDescent="0.2">
      <c r="A717" s="6">
        <v>2018</v>
      </c>
      <c r="B717" s="6">
        <v>2806092</v>
      </c>
      <c r="C717" s="6" t="s">
        <v>59</v>
      </c>
      <c r="D717" s="6">
        <v>1</v>
      </c>
      <c r="E717" s="6" t="s">
        <v>20</v>
      </c>
      <c r="F717" s="6" t="s">
        <v>11</v>
      </c>
      <c r="G717" s="6" t="s">
        <v>11</v>
      </c>
      <c r="H717" s="6" t="s">
        <v>11</v>
      </c>
      <c r="I717" s="6" t="s">
        <v>11</v>
      </c>
      <c r="J717" s="6" t="s">
        <v>10</v>
      </c>
      <c r="K717" s="6" t="s">
        <v>9</v>
      </c>
      <c r="L717" s="6" t="s">
        <v>46</v>
      </c>
      <c r="M717" s="6" t="s">
        <v>47</v>
      </c>
    </row>
    <row r="718" spans="1:13" x14ac:dyDescent="0.2">
      <c r="A718" s="6">
        <v>2018</v>
      </c>
      <c r="B718" s="6">
        <v>2871228</v>
      </c>
      <c r="C718" s="6" t="s">
        <v>59</v>
      </c>
      <c r="D718" s="6">
        <v>1</v>
      </c>
      <c r="E718" s="6" t="s">
        <v>18</v>
      </c>
      <c r="F718" s="6" t="s">
        <v>11</v>
      </c>
      <c r="G718" s="6" t="s">
        <v>10</v>
      </c>
      <c r="H718" s="6" t="s">
        <v>11</v>
      </c>
      <c r="I718" s="6" t="s">
        <v>11</v>
      </c>
      <c r="J718" s="6" t="s">
        <v>11</v>
      </c>
      <c r="K718" s="6" t="s">
        <v>11</v>
      </c>
      <c r="L718" s="6" t="s">
        <v>46</v>
      </c>
      <c r="M718" s="6" t="s">
        <v>45</v>
      </c>
    </row>
    <row r="719" spans="1:13" x14ac:dyDescent="0.2">
      <c r="A719" s="6">
        <v>2018</v>
      </c>
      <c r="B719" s="6">
        <v>2920357</v>
      </c>
      <c r="C719" s="6" t="s">
        <v>59</v>
      </c>
      <c r="D719" s="6">
        <v>1</v>
      </c>
      <c r="E719" s="6" t="s">
        <v>18</v>
      </c>
      <c r="F719" s="6" t="s">
        <v>11</v>
      </c>
      <c r="G719" s="6" t="s">
        <v>11</v>
      </c>
      <c r="H719" s="6" t="s">
        <v>11</v>
      </c>
      <c r="I719" s="6" t="s">
        <v>9</v>
      </c>
      <c r="J719" s="6" t="s">
        <v>7</v>
      </c>
      <c r="K719" s="6" t="s">
        <v>9</v>
      </c>
      <c r="L719" s="6" t="s">
        <v>46</v>
      </c>
      <c r="M719" s="6" t="s">
        <v>46</v>
      </c>
    </row>
    <row r="720" spans="1:13" x14ac:dyDescent="0.2">
      <c r="A720" s="6">
        <v>2018</v>
      </c>
      <c r="B720" s="6">
        <v>2267726</v>
      </c>
      <c r="C720" s="6" t="s">
        <v>59</v>
      </c>
      <c r="D720" s="6">
        <v>2</v>
      </c>
      <c r="E720" s="6" t="s">
        <v>18</v>
      </c>
      <c r="F720" s="6" t="s">
        <v>11</v>
      </c>
      <c r="G720" s="6" t="s">
        <v>11</v>
      </c>
      <c r="H720" s="6" t="s">
        <v>11</v>
      </c>
      <c r="I720" s="6" t="s">
        <v>10</v>
      </c>
      <c r="J720" s="6" t="s">
        <v>10</v>
      </c>
      <c r="K720" s="6" t="s">
        <v>10</v>
      </c>
      <c r="L720" s="6" t="s">
        <v>46</v>
      </c>
      <c r="M720" s="6" t="s">
        <v>47</v>
      </c>
    </row>
    <row r="721" spans="1:13" x14ac:dyDescent="0.2">
      <c r="A721" s="6">
        <v>2018</v>
      </c>
      <c r="B721" s="6">
        <v>2658440</v>
      </c>
      <c r="C721" s="6" t="s">
        <v>59</v>
      </c>
      <c r="D721" s="6">
        <v>2</v>
      </c>
      <c r="E721" s="6" t="s">
        <v>18</v>
      </c>
      <c r="F721" s="6" t="s">
        <v>11</v>
      </c>
      <c r="G721" s="6" t="s">
        <v>11</v>
      </c>
      <c r="H721" s="6" t="s">
        <v>10</v>
      </c>
      <c r="I721" s="6" t="s">
        <v>10</v>
      </c>
      <c r="J721" s="6" t="s">
        <v>11</v>
      </c>
      <c r="K721" s="6" t="s">
        <v>11</v>
      </c>
      <c r="L721" s="6" t="s">
        <v>46</v>
      </c>
      <c r="M721" s="6" t="s">
        <v>46</v>
      </c>
    </row>
    <row r="722" spans="1:13" x14ac:dyDescent="0.2">
      <c r="A722" s="6">
        <v>2018</v>
      </c>
      <c r="B722" s="6">
        <v>2698726</v>
      </c>
      <c r="C722" s="6" t="s">
        <v>59</v>
      </c>
      <c r="D722" s="6">
        <v>2</v>
      </c>
      <c r="E722" s="6" t="s">
        <v>20</v>
      </c>
      <c r="F722" s="6" t="s">
        <v>11</v>
      </c>
      <c r="G722" s="6" t="s">
        <v>11</v>
      </c>
      <c r="H722" s="6" t="s">
        <v>11</v>
      </c>
      <c r="I722" s="6" t="s">
        <v>11</v>
      </c>
      <c r="J722" s="6" t="s">
        <v>11</v>
      </c>
      <c r="K722" s="6" t="s">
        <v>11</v>
      </c>
      <c r="L722" s="6" t="s">
        <v>46</v>
      </c>
      <c r="M722" s="6" t="s">
        <v>46</v>
      </c>
    </row>
    <row r="723" spans="1:13" x14ac:dyDescent="0.2">
      <c r="A723" s="6">
        <v>2018</v>
      </c>
      <c r="B723" s="6">
        <v>2703717</v>
      </c>
      <c r="C723" s="6" t="s">
        <v>59</v>
      </c>
      <c r="D723" s="6">
        <v>2</v>
      </c>
      <c r="E723" s="6" t="s">
        <v>18</v>
      </c>
      <c r="F723" s="6" t="s">
        <v>11</v>
      </c>
      <c r="G723" s="6" t="s">
        <v>10</v>
      </c>
      <c r="H723" s="6" t="s">
        <v>11</v>
      </c>
      <c r="I723" s="6" t="s">
        <v>9</v>
      </c>
      <c r="J723" s="6" t="s">
        <v>10</v>
      </c>
      <c r="K723" s="6" t="s">
        <v>10</v>
      </c>
      <c r="L723" s="6" t="s">
        <v>46</v>
      </c>
      <c r="M723" s="6" t="s">
        <v>46</v>
      </c>
    </row>
    <row r="724" spans="1:13" x14ac:dyDescent="0.2">
      <c r="A724" s="6">
        <v>2018</v>
      </c>
      <c r="B724" s="6">
        <v>2077987</v>
      </c>
      <c r="C724" s="6" t="s">
        <v>59</v>
      </c>
      <c r="D724" s="6">
        <v>3</v>
      </c>
      <c r="E724" s="6" t="s">
        <v>18</v>
      </c>
      <c r="F724" s="6" t="s">
        <v>11</v>
      </c>
      <c r="G724" s="6" t="s">
        <v>11</v>
      </c>
      <c r="H724" s="6" t="s">
        <v>10</v>
      </c>
      <c r="I724" s="6" t="s">
        <v>10</v>
      </c>
      <c r="J724" s="6" t="s">
        <v>10</v>
      </c>
      <c r="K724" s="6" t="s">
        <v>10</v>
      </c>
      <c r="L724" s="6" t="s">
        <v>46</v>
      </c>
      <c r="M724" s="6" t="s">
        <v>46</v>
      </c>
    </row>
    <row r="725" spans="1:13" x14ac:dyDescent="0.2">
      <c r="A725" s="6">
        <v>2018</v>
      </c>
      <c r="B725" s="6">
        <v>2346264</v>
      </c>
      <c r="C725" s="6" t="s">
        <v>59</v>
      </c>
      <c r="D725" s="6">
        <v>3</v>
      </c>
      <c r="E725" s="6" t="s">
        <v>18</v>
      </c>
      <c r="F725" s="6" t="s">
        <v>11</v>
      </c>
      <c r="G725" s="6" t="s">
        <v>8</v>
      </c>
      <c r="H725" s="6" t="s">
        <v>8</v>
      </c>
      <c r="I725" s="6" t="s">
        <v>8</v>
      </c>
      <c r="J725" s="6" t="s">
        <v>7</v>
      </c>
      <c r="K725" s="6" t="s">
        <v>9</v>
      </c>
      <c r="L725" s="6" t="s">
        <v>46</v>
      </c>
      <c r="M725" s="6" t="s">
        <v>46</v>
      </c>
    </row>
    <row r="726" spans="1:13" x14ac:dyDescent="0.2">
      <c r="A726" s="6">
        <v>2018</v>
      </c>
      <c r="B726" s="6">
        <v>2359777</v>
      </c>
      <c r="C726" s="6" t="s">
        <v>59</v>
      </c>
      <c r="D726" s="6">
        <v>3</v>
      </c>
      <c r="E726" s="6" t="s">
        <v>20</v>
      </c>
      <c r="F726" s="6" t="s">
        <v>11</v>
      </c>
      <c r="G726" s="6" t="s">
        <v>10</v>
      </c>
      <c r="H726" s="6" t="s">
        <v>10</v>
      </c>
      <c r="I726" s="6" t="s">
        <v>9</v>
      </c>
      <c r="J726" s="6" t="s">
        <v>10</v>
      </c>
      <c r="K726" s="6" t="s">
        <v>9</v>
      </c>
      <c r="L726" s="6" t="s">
        <v>46</v>
      </c>
      <c r="M726" s="6" t="s">
        <v>45</v>
      </c>
    </row>
    <row r="727" spans="1:13" x14ac:dyDescent="0.2">
      <c r="A727" s="6">
        <v>2018</v>
      </c>
      <c r="B727" s="6">
        <v>2792555</v>
      </c>
      <c r="C727" s="6" t="s">
        <v>59</v>
      </c>
      <c r="D727" s="6">
        <v>3</v>
      </c>
      <c r="E727" s="6" t="s">
        <v>18</v>
      </c>
      <c r="F727" s="6" t="s">
        <v>11</v>
      </c>
      <c r="G727" s="6" t="s">
        <v>10</v>
      </c>
      <c r="H727" s="6" t="s">
        <v>10</v>
      </c>
      <c r="I727" s="6" t="s">
        <v>10</v>
      </c>
      <c r="J727" s="6" t="s">
        <v>10</v>
      </c>
      <c r="K727" s="6" t="s">
        <v>10</v>
      </c>
      <c r="L727" s="6" t="s">
        <v>46</v>
      </c>
      <c r="M727" s="6" t="s">
        <v>46</v>
      </c>
    </row>
    <row r="728" spans="1:13" x14ac:dyDescent="0.2">
      <c r="A728" s="6">
        <v>2018</v>
      </c>
      <c r="B728" s="6">
        <v>2992239</v>
      </c>
      <c r="C728" s="6" t="s">
        <v>59</v>
      </c>
      <c r="D728" s="6">
        <v>3</v>
      </c>
      <c r="E728" s="6" t="s">
        <v>18</v>
      </c>
      <c r="F728" s="6" t="s">
        <v>11</v>
      </c>
      <c r="G728" s="6" t="s">
        <v>11</v>
      </c>
      <c r="H728" s="6" t="s">
        <v>11</v>
      </c>
      <c r="I728" s="6" t="s">
        <v>11</v>
      </c>
      <c r="J728" s="6" t="s">
        <v>11</v>
      </c>
      <c r="K728" s="6" t="s">
        <v>11</v>
      </c>
      <c r="L728" s="6" t="s">
        <v>46</v>
      </c>
      <c r="M728" s="6" t="s">
        <v>47</v>
      </c>
    </row>
    <row r="729" spans="1:13" x14ac:dyDescent="0.2">
      <c r="A729" s="6">
        <v>2018</v>
      </c>
      <c r="B729" s="6">
        <v>2129650</v>
      </c>
      <c r="C729" s="6" t="s">
        <v>59</v>
      </c>
      <c r="D729" s="6">
        <v>4</v>
      </c>
      <c r="E729" s="6" t="s">
        <v>18</v>
      </c>
      <c r="F729" s="6" t="s">
        <v>11</v>
      </c>
      <c r="G729" s="6" t="s">
        <v>11</v>
      </c>
      <c r="H729" s="6" t="s">
        <v>11</v>
      </c>
      <c r="I729" s="6" t="s">
        <v>11</v>
      </c>
      <c r="J729" s="6" t="s">
        <v>11</v>
      </c>
      <c r="K729" s="6" t="s">
        <v>11</v>
      </c>
      <c r="L729" s="6" t="s">
        <v>46</v>
      </c>
      <c r="M729" s="6" t="s">
        <v>46</v>
      </c>
    </row>
    <row r="730" spans="1:13" x14ac:dyDescent="0.2">
      <c r="A730" s="6">
        <v>2018</v>
      </c>
      <c r="B730" s="6">
        <v>2205194</v>
      </c>
      <c r="C730" s="6" t="s">
        <v>59</v>
      </c>
      <c r="D730" s="6">
        <v>4</v>
      </c>
      <c r="E730" s="6" t="s">
        <v>18</v>
      </c>
      <c r="F730" s="6" t="s">
        <v>11</v>
      </c>
      <c r="G730" s="6" t="s">
        <v>9</v>
      </c>
      <c r="H730" s="6" t="s">
        <v>10</v>
      </c>
      <c r="I730" s="6" t="s">
        <v>9</v>
      </c>
      <c r="J730" s="6" t="s">
        <v>10</v>
      </c>
      <c r="K730" s="6" t="s">
        <v>11</v>
      </c>
      <c r="L730" s="6" t="s">
        <v>46</v>
      </c>
      <c r="M730" s="6" t="s">
        <v>45</v>
      </c>
    </row>
    <row r="731" spans="1:13" x14ac:dyDescent="0.2">
      <c r="A731" s="6">
        <v>2018</v>
      </c>
      <c r="B731" s="6">
        <v>2228406</v>
      </c>
      <c r="C731" s="6" t="s">
        <v>59</v>
      </c>
      <c r="D731" s="6">
        <v>4</v>
      </c>
      <c r="E731" s="6" t="s">
        <v>18</v>
      </c>
      <c r="F731" s="6" t="s">
        <v>11</v>
      </c>
      <c r="G731" s="6" t="s">
        <v>11</v>
      </c>
      <c r="H731" s="6" t="s">
        <v>11</v>
      </c>
      <c r="I731" s="6" t="s">
        <v>11</v>
      </c>
      <c r="J731" s="6" t="s">
        <v>11</v>
      </c>
      <c r="K731" s="6" t="s">
        <v>11</v>
      </c>
      <c r="L731" s="6" t="s">
        <v>46</v>
      </c>
      <c r="M731" s="6" t="s">
        <v>46</v>
      </c>
    </row>
    <row r="732" spans="1:13" x14ac:dyDescent="0.2">
      <c r="A732" s="6">
        <v>2018</v>
      </c>
      <c r="B732" s="6">
        <v>2348286</v>
      </c>
      <c r="C732" s="6" t="s">
        <v>59</v>
      </c>
      <c r="D732" s="6">
        <v>4</v>
      </c>
      <c r="E732" s="6" t="s">
        <v>18</v>
      </c>
      <c r="F732" s="6" t="s">
        <v>11</v>
      </c>
      <c r="G732" s="6" t="s">
        <v>11</v>
      </c>
      <c r="H732" s="6" t="s">
        <v>11</v>
      </c>
      <c r="I732" s="6" t="s">
        <v>11</v>
      </c>
      <c r="J732" s="6" t="s">
        <v>11</v>
      </c>
      <c r="K732" s="6" t="s">
        <v>11</v>
      </c>
      <c r="L732" s="6" t="s">
        <v>46</v>
      </c>
      <c r="M732" s="6" t="s">
        <v>46</v>
      </c>
    </row>
    <row r="733" spans="1:13" x14ac:dyDescent="0.2">
      <c r="A733" s="6">
        <v>2018</v>
      </c>
      <c r="B733" s="6">
        <v>2514609</v>
      </c>
      <c r="C733" s="6" t="s">
        <v>59</v>
      </c>
      <c r="D733" s="6">
        <v>4</v>
      </c>
      <c r="E733" s="6" t="s">
        <v>18</v>
      </c>
      <c r="F733" s="6" t="s">
        <v>11</v>
      </c>
      <c r="G733" s="6" t="s">
        <v>11</v>
      </c>
      <c r="H733" s="6" t="s">
        <v>11</v>
      </c>
      <c r="I733" s="6" t="s">
        <v>11</v>
      </c>
      <c r="J733" s="6" t="s">
        <v>11</v>
      </c>
      <c r="K733" s="6" t="s">
        <v>10</v>
      </c>
      <c r="L733" s="6" t="s">
        <v>46</v>
      </c>
      <c r="M733" s="6" t="s">
        <v>46</v>
      </c>
    </row>
    <row r="734" spans="1:13" x14ac:dyDescent="0.2">
      <c r="A734" s="6">
        <v>2018</v>
      </c>
      <c r="B734" s="6">
        <v>2693801</v>
      </c>
      <c r="C734" s="6" t="s">
        <v>59</v>
      </c>
      <c r="D734" s="6">
        <v>4</v>
      </c>
      <c r="E734" s="6" t="s">
        <v>18</v>
      </c>
      <c r="F734" s="6" t="s">
        <v>11</v>
      </c>
      <c r="G734" s="6" t="s">
        <v>11</v>
      </c>
      <c r="H734" s="6" t="s">
        <v>11</v>
      </c>
      <c r="I734" s="6" t="s">
        <v>11</v>
      </c>
      <c r="J734" s="6" t="s">
        <v>11</v>
      </c>
      <c r="K734" s="6" t="s">
        <v>11</v>
      </c>
      <c r="L734" s="6" t="s">
        <v>46</v>
      </c>
      <c r="M734" s="6" t="s">
        <v>46</v>
      </c>
    </row>
    <row r="735" spans="1:13" x14ac:dyDescent="0.2">
      <c r="A735" s="6">
        <v>2018</v>
      </c>
      <c r="B735" s="6">
        <v>2914811</v>
      </c>
      <c r="C735" s="6" t="s">
        <v>59</v>
      </c>
      <c r="D735" s="6">
        <v>4</v>
      </c>
      <c r="E735" s="6" t="s">
        <v>18</v>
      </c>
      <c r="F735" s="6" t="s">
        <v>11</v>
      </c>
      <c r="G735" s="6" t="s">
        <v>8</v>
      </c>
      <c r="H735" s="6" t="s">
        <v>8</v>
      </c>
      <c r="I735" s="6" t="s">
        <v>8</v>
      </c>
      <c r="J735" s="6" t="s">
        <v>8</v>
      </c>
      <c r="K735" s="6" t="s">
        <v>9</v>
      </c>
      <c r="L735" s="6" t="s">
        <v>46</v>
      </c>
      <c r="M735" s="6" t="s">
        <v>46</v>
      </c>
    </row>
    <row r="736" spans="1:13" x14ac:dyDescent="0.2">
      <c r="A736" s="6">
        <v>2018</v>
      </c>
      <c r="B736" s="6">
        <v>2281716</v>
      </c>
      <c r="C736" s="6" t="s">
        <v>59</v>
      </c>
      <c r="D736" s="6">
        <v>6</v>
      </c>
      <c r="E736" s="6" t="s">
        <v>21</v>
      </c>
      <c r="F736" s="6" t="s">
        <v>11</v>
      </c>
      <c r="G736" s="6" t="s">
        <v>10</v>
      </c>
      <c r="H736" s="6" t="s">
        <v>10</v>
      </c>
      <c r="I736" s="6" t="s">
        <v>10</v>
      </c>
      <c r="J736" s="6" t="s">
        <v>10</v>
      </c>
      <c r="K736" s="6" t="s">
        <v>10</v>
      </c>
      <c r="L736" s="6" t="s">
        <v>46</v>
      </c>
      <c r="M736" s="6" t="s">
        <v>45</v>
      </c>
    </row>
    <row r="737" spans="1:13" x14ac:dyDescent="0.2">
      <c r="A737" s="6">
        <v>2019</v>
      </c>
      <c r="B737" s="6">
        <v>2271941</v>
      </c>
      <c r="C737" s="6" t="s">
        <v>59</v>
      </c>
      <c r="D737" s="6">
        <v>0</v>
      </c>
      <c r="E737" s="6" t="s">
        <v>18</v>
      </c>
      <c r="F737" s="6" t="s">
        <v>11</v>
      </c>
      <c r="G737" s="6" t="s">
        <v>11</v>
      </c>
      <c r="H737" s="6" t="s">
        <v>11</v>
      </c>
      <c r="I737" s="6" t="s">
        <v>11</v>
      </c>
      <c r="J737" s="6" t="s">
        <v>11</v>
      </c>
      <c r="K737" s="6" t="s">
        <v>11</v>
      </c>
      <c r="L737" s="6" t="s">
        <v>46</v>
      </c>
      <c r="M737" s="6" t="s">
        <v>47</v>
      </c>
    </row>
    <row r="738" spans="1:13" x14ac:dyDescent="0.2">
      <c r="A738" s="6">
        <v>2019</v>
      </c>
      <c r="B738" s="6">
        <v>2320067</v>
      </c>
      <c r="C738" s="6" t="s">
        <v>59</v>
      </c>
      <c r="D738" s="6">
        <v>0</v>
      </c>
      <c r="E738" s="6" t="s">
        <v>18</v>
      </c>
      <c r="F738" s="6" t="s">
        <v>11</v>
      </c>
      <c r="G738" s="6" t="s">
        <v>11</v>
      </c>
      <c r="H738" s="6" t="s">
        <v>11</v>
      </c>
      <c r="I738" s="6" t="s">
        <v>11</v>
      </c>
      <c r="J738" s="6" t="s">
        <v>11</v>
      </c>
      <c r="K738" s="6" t="s">
        <v>11</v>
      </c>
      <c r="L738" s="6" t="s">
        <v>46</v>
      </c>
      <c r="M738" s="6" t="s">
        <v>46</v>
      </c>
    </row>
    <row r="739" spans="1:13" x14ac:dyDescent="0.2">
      <c r="A739" s="6">
        <v>2019</v>
      </c>
      <c r="B739" s="6">
        <v>2571948</v>
      </c>
      <c r="C739" s="6" t="s">
        <v>59</v>
      </c>
      <c r="D739" s="6">
        <v>0</v>
      </c>
      <c r="E739" s="6" t="s">
        <v>18</v>
      </c>
      <c r="F739" s="6" t="s">
        <v>11</v>
      </c>
      <c r="G739" s="6" t="s">
        <v>11</v>
      </c>
      <c r="H739" s="6" t="s">
        <v>11</v>
      </c>
      <c r="I739" s="6" t="s">
        <v>11</v>
      </c>
      <c r="J739" s="6" t="s">
        <v>11</v>
      </c>
      <c r="K739" s="6" t="s">
        <v>11</v>
      </c>
      <c r="L739" s="6" t="s">
        <v>46</v>
      </c>
      <c r="M739" s="6" t="s">
        <v>45</v>
      </c>
    </row>
    <row r="740" spans="1:13" x14ac:dyDescent="0.2">
      <c r="A740" s="6">
        <v>2019</v>
      </c>
      <c r="B740" s="6">
        <v>2646614</v>
      </c>
      <c r="C740" s="6" t="s">
        <v>59</v>
      </c>
      <c r="D740" s="6">
        <v>0</v>
      </c>
      <c r="E740" s="6" t="s">
        <v>20</v>
      </c>
      <c r="F740" s="6" t="s">
        <v>11</v>
      </c>
      <c r="G740" s="6" t="s">
        <v>11</v>
      </c>
      <c r="H740" s="6" t="s">
        <v>11</v>
      </c>
      <c r="I740" s="6" t="s">
        <v>11</v>
      </c>
      <c r="J740" s="6" t="s">
        <v>11</v>
      </c>
      <c r="K740" s="6" t="s">
        <v>11</v>
      </c>
      <c r="L740" s="6" t="s">
        <v>46</v>
      </c>
      <c r="M740" s="6" t="s">
        <v>45</v>
      </c>
    </row>
    <row r="741" spans="1:13" x14ac:dyDescent="0.2">
      <c r="A741" s="6">
        <v>2019</v>
      </c>
      <c r="B741" s="6">
        <v>2834377</v>
      </c>
      <c r="C741" s="6" t="s">
        <v>59</v>
      </c>
      <c r="D741" s="6">
        <v>0</v>
      </c>
      <c r="E741" s="6" t="s">
        <v>18</v>
      </c>
      <c r="F741" s="6" t="s">
        <v>11</v>
      </c>
      <c r="G741" s="6" t="s">
        <v>11</v>
      </c>
      <c r="H741" s="6" t="s">
        <v>11</v>
      </c>
      <c r="I741" s="6" t="s">
        <v>11</v>
      </c>
      <c r="J741" s="6" t="s">
        <v>11</v>
      </c>
      <c r="K741" s="6" t="s">
        <v>11</v>
      </c>
      <c r="L741" s="6" t="s">
        <v>46</v>
      </c>
      <c r="M741" s="6" t="s">
        <v>45</v>
      </c>
    </row>
    <row r="742" spans="1:13" x14ac:dyDescent="0.2">
      <c r="A742" s="6">
        <v>2019</v>
      </c>
      <c r="B742" s="6">
        <v>2842872</v>
      </c>
      <c r="C742" s="6" t="s">
        <v>59</v>
      </c>
      <c r="D742" s="6">
        <v>0</v>
      </c>
      <c r="E742" s="6" t="s">
        <v>18</v>
      </c>
      <c r="F742" s="6" t="s">
        <v>11</v>
      </c>
      <c r="G742" s="6" t="s">
        <v>11</v>
      </c>
      <c r="H742" s="6" t="s">
        <v>11</v>
      </c>
      <c r="I742" s="6" t="s">
        <v>11</v>
      </c>
      <c r="J742" s="6" t="s">
        <v>11</v>
      </c>
      <c r="K742" s="6" t="s">
        <v>11</v>
      </c>
      <c r="L742" s="6" t="s">
        <v>46</v>
      </c>
      <c r="M742" s="6" t="s">
        <v>46</v>
      </c>
    </row>
    <row r="743" spans="1:13" x14ac:dyDescent="0.2">
      <c r="A743" s="6">
        <v>2019</v>
      </c>
      <c r="B743" s="6">
        <v>2915998</v>
      </c>
      <c r="C743" s="6" t="s">
        <v>59</v>
      </c>
      <c r="D743" s="6">
        <v>0</v>
      </c>
      <c r="E743" s="6" t="s">
        <v>20</v>
      </c>
      <c r="F743" s="6" t="s">
        <v>11</v>
      </c>
      <c r="G743" s="6" t="s">
        <v>11</v>
      </c>
      <c r="H743" s="6" t="s">
        <v>11</v>
      </c>
      <c r="I743" s="6" t="s">
        <v>10</v>
      </c>
      <c r="J743" s="6" t="s">
        <v>11</v>
      </c>
      <c r="K743" s="6" t="s">
        <v>11</v>
      </c>
      <c r="L743" s="6" t="s">
        <v>46</v>
      </c>
      <c r="M743" s="6" t="s">
        <v>46</v>
      </c>
    </row>
    <row r="744" spans="1:13" x14ac:dyDescent="0.2">
      <c r="A744" s="6">
        <v>2019</v>
      </c>
      <c r="B744" s="6">
        <v>2926613</v>
      </c>
      <c r="C744" s="6" t="s">
        <v>59</v>
      </c>
      <c r="D744" s="6">
        <v>0</v>
      </c>
      <c r="E744" s="6" t="s">
        <v>18</v>
      </c>
      <c r="F744" s="6" t="s">
        <v>11</v>
      </c>
      <c r="G744" s="6" t="s">
        <v>11</v>
      </c>
      <c r="H744" s="6" t="s">
        <v>11</v>
      </c>
      <c r="I744" s="6" t="s">
        <v>11</v>
      </c>
      <c r="J744" s="6" t="s">
        <v>11</v>
      </c>
      <c r="K744" s="6" t="s">
        <v>11</v>
      </c>
      <c r="L744" s="6" t="s">
        <v>46</v>
      </c>
      <c r="M744" s="6" t="s">
        <v>45</v>
      </c>
    </row>
    <row r="745" spans="1:13" x14ac:dyDescent="0.2">
      <c r="A745" s="6">
        <v>2019</v>
      </c>
      <c r="B745" s="6">
        <v>2066865</v>
      </c>
      <c r="C745" s="6" t="s">
        <v>59</v>
      </c>
      <c r="D745" s="6">
        <v>1</v>
      </c>
      <c r="E745" s="6" t="s">
        <v>18</v>
      </c>
      <c r="F745" s="6" t="s">
        <v>11</v>
      </c>
      <c r="G745" s="6" t="s">
        <v>11</v>
      </c>
      <c r="H745" s="6" t="s">
        <v>11</v>
      </c>
      <c r="I745" s="6" t="s">
        <v>11</v>
      </c>
      <c r="J745" s="6" t="s">
        <v>11</v>
      </c>
      <c r="K745" s="6" t="s">
        <v>11</v>
      </c>
      <c r="L745" s="6" t="s">
        <v>46</v>
      </c>
      <c r="M745" s="6" t="s">
        <v>46</v>
      </c>
    </row>
    <row r="746" spans="1:13" x14ac:dyDescent="0.2">
      <c r="A746" s="6">
        <v>2019</v>
      </c>
      <c r="B746" s="6">
        <v>2109464</v>
      </c>
      <c r="C746" s="6" t="s">
        <v>59</v>
      </c>
      <c r="D746" s="6">
        <v>1</v>
      </c>
      <c r="E746" s="6" t="s">
        <v>18</v>
      </c>
      <c r="F746" s="6" t="s">
        <v>11</v>
      </c>
      <c r="G746" s="6" t="s">
        <v>11</v>
      </c>
      <c r="H746" s="6" t="s">
        <v>11</v>
      </c>
      <c r="I746" s="6" t="s">
        <v>10</v>
      </c>
      <c r="J746" s="6" t="s">
        <v>10</v>
      </c>
      <c r="K746" s="6" t="s">
        <v>11</v>
      </c>
      <c r="L746" s="6" t="s">
        <v>46</v>
      </c>
      <c r="M746" s="6" t="s">
        <v>46</v>
      </c>
    </row>
    <row r="747" spans="1:13" x14ac:dyDescent="0.2">
      <c r="A747" s="6">
        <v>2019</v>
      </c>
      <c r="B747" s="6">
        <v>2644230</v>
      </c>
      <c r="C747" s="6" t="s">
        <v>59</v>
      </c>
      <c r="D747" s="6">
        <v>1</v>
      </c>
      <c r="E747" s="6" t="s">
        <v>18</v>
      </c>
      <c r="F747" s="6" t="s">
        <v>11</v>
      </c>
      <c r="G747" s="6" t="s">
        <v>11</v>
      </c>
      <c r="H747" s="6" t="s">
        <v>10</v>
      </c>
      <c r="I747" s="6" t="s">
        <v>10</v>
      </c>
      <c r="J747" s="6" t="s">
        <v>11</v>
      </c>
      <c r="K747" s="6" t="s">
        <v>11</v>
      </c>
      <c r="L747" s="6" t="s">
        <v>46</v>
      </c>
      <c r="M747" s="6" t="s">
        <v>46</v>
      </c>
    </row>
    <row r="748" spans="1:13" x14ac:dyDescent="0.2">
      <c r="A748" s="6">
        <v>2019</v>
      </c>
      <c r="B748" s="6">
        <v>2647075</v>
      </c>
      <c r="C748" s="6" t="s">
        <v>59</v>
      </c>
      <c r="D748" s="6">
        <v>2</v>
      </c>
      <c r="E748" s="6" t="s">
        <v>18</v>
      </c>
      <c r="F748" s="6" t="s">
        <v>11</v>
      </c>
      <c r="G748" s="6" t="s">
        <v>8</v>
      </c>
      <c r="H748" s="6" t="s">
        <v>8</v>
      </c>
      <c r="I748" s="6" t="s">
        <v>8</v>
      </c>
      <c r="J748" s="6" t="s">
        <v>8</v>
      </c>
      <c r="K748" s="6" t="s">
        <v>7</v>
      </c>
      <c r="L748" s="6" t="s">
        <v>46</v>
      </c>
      <c r="M748" s="6" t="s">
        <v>46</v>
      </c>
    </row>
    <row r="749" spans="1:13" x14ac:dyDescent="0.2">
      <c r="A749" s="6">
        <v>2019</v>
      </c>
      <c r="B749" s="6">
        <v>2647844</v>
      </c>
      <c r="C749" s="6" t="s">
        <v>59</v>
      </c>
      <c r="D749" s="6">
        <v>2</v>
      </c>
      <c r="E749" s="6" t="s">
        <v>18</v>
      </c>
      <c r="F749" s="6" t="s">
        <v>11</v>
      </c>
      <c r="G749" s="6" t="s">
        <v>8</v>
      </c>
      <c r="H749" s="6" t="s">
        <v>8</v>
      </c>
      <c r="I749" s="6" t="s">
        <v>8</v>
      </c>
      <c r="J749" s="6" t="s">
        <v>8</v>
      </c>
      <c r="K749" s="6" t="s">
        <v>9</v>
      </c>
      <c r="L749" s="6" t="s">
        <v>46</v>
      </c>
      <c r="M749" s="6" t="s">
        <v>45</v>
      </c>
    </row>
    <row r="750" spans="1:13" x14ac:dyDescent="0.2">
      <c r="A750" s="6">
        <v>2019</v>
      </c>
      <c r="B750" s="6">
        <v>2949850</v>
      </c>
      <c r="C750" s="6" t="s">
        <v>59</v>
      </c>
      <c r="D750" s="6">
        <v>2</v>
      </c>
      <c r="E750" s="6" t="s">
        <v>18</v>
      </c>
      <c r="F750" s="6" t="s">
        <v>11</v>
      </c>
      <c r="G750" s="6" t="s">
        <v>11</v>
      </c>
      <c r="H750" s="6" t="s">
        <v>11</v>
      </c>
      <c r="I750" s="6" t="s">
        <v>10</v>
      </c>
      <c r="J750" s="6" t="s">
        <v>11</v>
      </c>
      <c r="K750" s="6" t="s">
        <v>11</v>
      </c>
      <c r="L750" s="6" t="s">
        <v>46</v>
      </c>
      <c r="M750" s="6" t="s">
        <v>46</v>
      </c>
    </row>
    <row r="751" spans="1:13" x14ac:dyDescent="0.2">
      <c r="A751" s="6">
        <v>2019</v>
      </c>
      <c r="B751" s="6">
        <v>2045010</v>
      </c>
      <c r="C751" s="6" t="s">
        <v>59</v>
      </c>
      <c r="D751" s="6">
        <v>3</v>
      </c>
      <c r="E751" s="6" t="s">
        <v>18</v>
      </c>
      <c r="F751" s="6" t="s">
        <v>11</v>
      </c>
      <c r="G751" s="6" t="s">
        <v>11</v>
      </c>
      <c r="H751" s="6" t="s">
        <v>11</v>
      </c>
      <c r="I751" s="6" t="s">
        <v>10</v>
      </c>
      <c r="J751" s="6" t="s">
        <v>10</v>
      </c>
      <c r="K751" s="6" t="s">
        <v>10</v>
      </c>
      <c r="L751" s="6" t="s">
        <v>46</v>
      </c>
      <c r="M751" s="6" t="s">
        <v>46</v>
      </c>
    </row>
    <row r="752" spans="1:13" x14ac:dyDescent="0.2">
      <c r="A752" s="6">
        <v>2019</v>
      </c>
      <c r="B752" s="6">
        <v>2055129</v>
      </c>
      <c r="C752" s="6" t="s">
        <v>59</v>
      </c>
      <c r="D752" s="6">
        <v>3</v>
      </c>
      <c r="E752" s="6" t="s">
        <v>18</v>
      </c>
      <c r="F752" s="6" t="s">
        <v>11</v>
      </c>
      <c r="G752" s="6" t="s">
        <v>11</v>
      </c>
      <c r="H752" s="6" t="s">
        <v>11</v>
      </c>
      <c r="I752" s="6" t="s">
        <v>9</v>
      </c>
      <c r="J752" s="6" t="s">
        <v>11</v>
      </c>
      <c r="K752" s="6" t="s">
        <v>11</v>
      </c>
      <c r="L752" s="6" t="s">
        <v>46</v>
      </c>
      <c r="M752" s="6" t="s">
        <v>47</v>
      </c>
    </row>
    <row r="753" spans="1:13" x14ac:dyDescent="0.2">
      <c r="A753" s="6">
        <v>2019</v>
      </c>
      <c r="B753" s="6">
        <v>2644752</v>
      </c>
      <c r="C753" s="6" t="s">
        <v>59</v>
      </c>
      <c r="D753" s="6">
        <v>3</v>
      </c>
      <c r="E753" s="6" t="s">
        <v>18</v>
      </c>
      <c r="F753" s="6" t="s">
        <v>11</v>
      </c>
      <c r="G753" s="6" t="s">
        <v>11</v>
      </c>
      <c r="H753" s="6" t="s">
        <v>11</v>
      </c>
      <c r="I753" s="6" t="s">
        <v>11</v>
      </c>
      <c r="J753" s="6" t="s">
        <v>11</v>
      </c>
      <c r="K753" s="6" t="s">
        <v>11</v>
      </c>
      <c r="L753" s="6" t="s">
        <v>46</v>
      </c>
      <c r="M753" s="6" t="s">
        <v>46</v>
      </c>
    </row>
    <row r="754" spans="1:13" x14ac:dyDescent="0.2">
      <c r="A754" s="6">
        <v>2019</v>
      </c>
      <c r="B754" s="6">
        <v>2656093</v>
      </c>
      <c r="C754" s="6" t="s">
        <v>59</v>
      </c>
      <c r="D754" s="6">
        <v>3</v>
      </c>
      <c r="E754" s="6" t="s">
        <v>18</v>
      </c>
      <c r="F754" s="6" t="s">
        <v>11</v>
      </c>
      <c r="G754" s="6" t="s">
        <v>11</v>
      </c>
      <c r="H754" s="6" t="s">
        <v>11</v>
      </c>
      <c r="I754" s="6" t="s">
        <v>11</v>
      </c>
      <c r="J754" s="6" t="s">
        <v>11</v>
      </c>
      <c r="K754" s="6" t="s">
        <v>11</v>
      </c>
      <c r="L754" s="6" t="s">
        <v>46</v>
      </c>
      <c r="M754" s="6" t="s">
        <v>47</v>
      </c>
    </row>
    <row r="755" spans="1:13" x14ac:dyDescent="0.2">
      <c r="A755" s="6">
        <v>2019</v>
      </c>
      <c r="B755" s="6">
        <v>2731998</v>
      </c>
      <c r="C755" s="6" t="s">
        <v>59</v>
      </c>
      <c r="D755" s="6">
        <v>3</v>
      </c>
      <c r="E755" s="6" t="s">
        <v>18</v>
      </c>
      <c r="F755" s="6" t="s">
        <v>11</v>
      </c>
      <c r="G755" s="6" t="s">
        <v>11</v>
      </c>
      <c r="H755" s="6" t="s">
        <v>9</v>
      </c>
      <c r="I755" s="6" t="s">
        <v>8</v>
      </c>
      <c r="J755" s="6" t="s">
        <v>10</v>
      </c>
      <c r="K755" s="6" t="s">
        <v>10</v>
      </c>
      <c r="L755" s="6" t="s">
        <v>46</v>
      </c>
      <c r="M755" s="6" t="s">
        <v>47</v>
      </c>
    </row>
    <row r="756" spans="1:13" x14ac:dyDescent="0.2">
      <c r="A756" s="6">
        <v>2019</v>
      </c>
      <c r="B756" s="6">
        <v>2934839</v>
      </c>
      <c r="C756" s="6" t="s">
        <v>59</v>
      </c>
      <c r="D756" s="6">
        <v>3</v>
      </c>
      <c r="E756" s="6" t="s">
        <v>18</v>
      </c>
      <c r="F756" s="6" t="s">
        <v>11</v>
      </c>
      <c r="G756" s="6" t="s">
        <v>11</v>
      </c>
      <c r="H756" s="6" t="s">
        <v>11</v>
      </c>
      <c r="I756" s="6" t="s">
        <v>10</v>
      </c>
      <c r="J756" s="6" t="s">
        <v>11</v>
      </c>
      <c r="K756" s="6" t="s">
        <v>11</v>
      </c>
      <c r="L756" s="6" t="s">
        <v>46</v>
      </c>
      <c r="M756" s="6" t="s">
        <v>46</v>
      </c>
    </row>
    <row r="757" spans="1:13" x14ac:dyDescent="0.2">
      <c r="A757" s="6">
        <v>2019</v>
      </c>
      <c r="B757" s="6">
        <v>2279041</v>
      </c>
      <c r="C757" s="6" t="s">
        <v>59</v>
      </c>
      <c r="D757" s="6">
        <v>4</v>
      </c>
      <c r="E757" s="6" t="s">
        <v>18</v>
      </c>
      <c r="F757" s="6" t="s">
        <v>11</v>
      </c>
      <c r="G757" s="6" t="s">
        <v>11</v>
      </c>
      <c r="H757" s="6" t="s">
        <v>11</v>
      </c>
      <c r="I757" s="6" t="s">
        <v>9</v>
      </c>
      <c r="J757" s="6" t="s">
        <v>10</v>
      </c>
      <c r="K757" s="6" t="s">
        <v>10</v>
      </c>
      <c r="L757" s="6" t="s">
        <v>46</v>
      </c>
      <c r="M757" s="6" t="s">
        <v>46</v>
      </c>
    </row>
    <row r="758" spans="1:13" x14ac:dyDescent="0.2">
      <c r="A758" s="6">
        <v>2019</v>
      </c>
      <c r="B758" s="6">
        <v>2626435</v>
      </c>
      <c r="C758" s="6" t="s">
        <v>59</v>
      </c>
      <c r="D758" s="6">
        <v>4</v>
      </c>
      <c r="E758" s="6" t="s">
        <v>18</v>
      </c>
      <c r="F758" s="6" t="s">
        <v>11</v>
      </c>
      <c r="G758" s="6" t="s">
        <v>11</v>
      </c>
      <c r="H758" s="6" t="s">
        <v>11</v>
      </c>
      <c r="I758" s="6" t="s">
        <v>10</v>
      </c>
      <c r="J758" s="6" t="s">
        <v>10</v>
      </c>
      <c r="K758" s="6" t="s">
        <v>10</v>
      </c>
      <c r="L758" s="6" t="s">
        <v>46</v>
      </c>
      <c r="M758" s="6" t="s">
        <v>46</v>
      </c>
    </row>
    <row r="759" spans="1:13" x14ac:dyDescent="0.2">
      <c r="A759" s="6">
        <v>2019</v>
      </c>
      <c r="B759" s="6">
        <v>2910648</v>
      </c>
      <c r="C759" s="6" t="s">
        <v>59</v>
      </c>
      <c r="D759" s="6">
        <v>4</v>
      </c>
      <c r="E759" s="6" t="s">
        <v>18</v>
      </c>
      <c r="F759" s="6" t="s">
        <v>11</v>
      </c>
      <c r="G759" s="6" t="s">
        <v>10</v>
      </c>
      <c r="H759" s="6" t="s">
        <v>11</v>
      </c>
      <c r="I759" s="6" t="s">
        <v>10</v>
      </c>
      <c r="J759" s="6" t="s">
        <v>11</v>
      </c>
      <c r="K759" s="6" t="s">
        <v>10</v>
      </c>
      <c r="L759" s="6" t="s">
        <v>46</v>
      </c>
      <c r="M759" s="6" t="s">
        <v>46</v>
      </c>
    </row>
    <row r="760" spans="1:13" x14ac:dyDescent="0.2">
      <c r="A760" s="6">
        <v>2019</v>
      </c>
      <c r="B760" s="6">
        <v>2573798</v>
      </c>
      <c r="C760" s="6" t="s">
        <v>59</v>
      </c>
      <c r="D760" s="6">
        <v>5</v>
      </c>
      <c r="E760" s="6" t="s">
        <v>18</v>
      </c>
      <c r="F760" s="6" t="s">
        <v>11</v>
      </c>
      <c r="G760" s="6" t="s">
        <v>11</v>
      </c>
      <c r="H760" s="6" t="s">
        <v>11</v>
      </c>
      <c r="I760" s="6" t="s">
        <v>11</v>
      </c>
      <c r="J760" s="6" t="s">
        <v>11</v>
      </c>
      <c r="K760" s="6" t="s">
        <v>11</v>
      </c>
      <c r="L760" s="6" t="s">
        <v>46</v>
      </c>
      <c r="M760" s="6" t="s">
        <v>46</v>
      </c>
    </row>
    <row r="761" spans="1:13" x14ac:dyDescent="0.2">
      <c r="A761" s="6">
        <v>2019</v>
      </c>
      <c r="B761" s="6">
        <v>2044427</v>
      </c>
      <c r="C761" s="6" t="s">
        <v>59</v>
      </c>
      <c r="D761" s="6">
        <v>6</v>
      </c>
      <c r="E761" s="6" t="s">
        <v>21</v>
      </c>
      <c r="F761" s="6" t="s">
        <v>11</v>
      </c>
      <c r="G761" s="6" t="s">
        <v>10</v>
      </c>
      <c r="H761" s="6" t="s">
        <v>10</v>
      </c>
      <c r="I761" s="6" t="s">
        <v>10</v>
      </c>
      <c r="J761" s="6" t="s">
        <v>10</v>
      </c>
      <c r="K761" s="6" t="s">
        <v>9</v>
      </c>
      <c r="L761" s="6" t="s">
        <v>46</v>
      </c>
      <c r="M761" s="6" t="s">
        <v>46</v>
      </c>
    </row>
    <row r="762" spans="1:13" x14ac:dyDescent="0.2">
      <c r="A762" s="6">
        <v>2019</v>
      </c>
      <c r="B762" s="6">
        <v>2874009</v>
      </c>
      <c r="C762" s="6" t="s">
        <v>59</v>
      </c>
      <c r="D762" s="6">
        <v>6</v>
      </c>
      <c r="E762" s="6" t="s">
        <v>21</v>
      </c>
      <c r="F762" s="6" t="s">
        <v>11</v>
      </c>
      <c r="G762" s="6" t="s">
        <v>11</v>
      </c>
      <c r="H762" s="6" t="s">
        <v>11</v>
      </c>
      <c r="I762" s="6" t="s">
        <v>11</v>
      </c>
      <c r="J762" s="6" t="s">
        <v>10</v>
      </c>
      <c r="K762" s="6" t="s">
        <v>11</v>
      </c>
      <c r="L762" s="6" t="s">
        <v>46</v>
      </c>
      <c r="M762" s="6" t="s">
        <v>46</v>
      </c>
    </row>
    <row r="763" spans="1:13" x14ac:dyDescent="0.2">
      <c r="A763" s="6">
        <v>2019</v>
      </c>
      <c r="B763" s="6">
        <v>2042924</v>
      </c>
      <c r="C763" s="6" t="s">
        <v>59</v>
      </c>
      <c r="D763" s="6">
        <v>7</v>
      </c>
      <c r="E763" s="6" t="s">
        <v>21</v>
      </c>
      <c r="F763" s="6" t="s">
        <v>11</v>
      </c>
      <c r="G763" s="6" t="s">
        <v>10</v>
      </c>
      <c r="H763" s="6" t="s">
        <v>10</v>
      </c>
      <c r="I763" s="6" t="s">
        <v>8</v>
      </c>
      <c r="J763" s="6" t="s">
        <v>8</v>
      </c>
      <c r="K763" s="6" t="s">
        <v>9</v>
      </c>
      <c r="L763" s="6" t="s">
        <v>46</v>
      </c>
      <c r="M763" s="6" t="s">
        <v>46</v>
      </c>
    </row>
    <row r="764" spans="1:13" x14ac:dyDescent="0.2">
      <c r="A764" s="6">
        <v>2019</v>
      </c>
      <c r="B764" s="6">
        <v>2594822</v>
      </c>
      <c r="C764" s="6" t="s">
        <v>59</v>
      </c>
      <c r="D764" s="6">
        <v>7</v>
      </c>
      <c r="E764" s="6" t="s">
        <v>21</v>
      </c>
      <c r="F764" s="6" t="s">
        <v>11</v>
      </c>
      <c r="G764" s="6" t="s">
        <v>11</v>
      </c>
      <c r="H764" s="6" t="s">
        <v>11</v>
      </c>
      <c r="I764" s="6" t="s">
        <v>11</v>
      </c>
      <c r="J764" s="6" t="s">
        <v>11</v>
      </c>
      <c r="K764" s="6" t="s">
        <v>9</v>
      </c>
      <c r="L764" s="6" t="s">
        <v>46</v>
      </c>
      <c r="M764" s="6" t="s">
        <v>45</v>
      </c>
    </row>
    <row r="765" spans="1:13" x14ac:dyDescent="0.2">
      <c r="A765" s="6">
        <v>2019</v>
      </c>
      <c r="B765" s="6">
        <v>2803811</v>
      </c>
      <c r="C765" s="6" t="s">
        <v>59</v>
      </c>
      <c r="D765" s="6">
        <v>7</v>
      </c>
      <c r="E765" s="6" t="s">
        <v>21</v>
      </c>
      <c r="F765" s="6" t="s">
        <v>11</v>
      </c>
      <c r="G765" s="6" t="s">
        <v>8</v>
      </c>
      <c r="H765" s="6" t="s">
        <v>9</v>
      </c>
      <c r="I765" s="6" t="s">
        <v>8</v>
      </c>
      <c r="J765" s="6" t="s">
        <v>8</v>
      </c>
      <c r="K765" s="6" t="s">
        <v>9</v>
      </c>
      <c r="L765" s="6" t="s">
        <v>46</v>
      </c>
      <c r="M765" s="6" t="s">
        <v>46</v>
      </c>
    </row>
    <row r="766" spans="1:13" x14ac:dyDescent="0.2">
      <c r="A766" s="6">
        <v>2018</v>
      </c>
      <c r="B766" s="6">
        <v>2118398</v>
      </c>
      <c r="C766" s="6" t="s">
        <v>59</v>
      </c>
      <c r="D766" s="6">
        <v>3</v>
      </c>
      <c r="E766" s="6" t="s">
        <v>18</v>
      </c>
      <c r="F766" s="6" t="s">
        <v>7</v>
      </c>
      <c r="G766" s="6" t="s">
        <v>11</v>
      </c>
      <c r="H766" s="6" t="s">
        <v>10</v>
      </c>
      <c r="I766" s="6" t="s">
        <v>10</v>
      </c>
      <c r="J766" s="6" t="s">
        <v>11</v>
      </c>
      <c r="K766" s="6" t="s">
        <v>10</v>
      </c>
      <c r="L766" s="6" t="s">
        <v>46</v>
      </c>
      <c r="M766" s="6" t="s">
        <v>47</v>
      </c>
    </row>
    <row r="767" spans="1:13" x14ac:dyDescent="0.2">
      <c r="A767" s="6">
        <v>2019</v>
      </c>
      <c r="B767" s="6">
        <v>2847839</v>
      </c>
      <c r="C767" s="6" t="s">
        <v>59</v>
      </c>
      <c r="D767" s="6">
        <v>1</v>
      </c>
      <c r="E767" s="6" t="s">
        <v>18</v>
      </c>
      <c r="F767" s="6" t="s">
        <v>7</v>
      </c>
      <c r="G767" s="6" t="s">
        <v>9</v>
      </c>
      <c r="H767" s="6" t="s">
        <v>10</v>
      </c>
      <c r="I767" s="6" t="s">
        <v>8</v>
      </c>
      <c r="J767" s="6" t="s">
        <v>9</v>
      </c>
      <c r="K767" s="6" t="s">
        <v>8</v>
      </c>
      <c r="L767" s="6" t="s">
        <v>46</v>
      </c>
      <c r="M767" s="6" t="s">
        <v>47</v>
      </c>
    </row>
    <row r="768" spans="1:13" x14ac:dyDescent="0.2">
      <c r="A768" s="6">
        <v>2018</v>
      </c>
      <c r="B768" s="6">
        <v>2053906</v>
      </c>
      <c r="C768" s="6" t="s">
        <v>59</v>
      </c>
      <c r="D768" s="6">
        <v>1</v>
      </c>
      <c r="E768" s="6" t="s">
        <v>18</v>
      </c>
      <c r="F768" s="6" t="s">
        <v>10</v>
      </c>
      <c r="G768" s="6" t="s">
        <v>10</v>
      </c>
      <c r="H768" s="6" t="s">
        <v>10</v>
      </c>
      <c r="I768" s="6" t="s">
        <v>10</v>
      </c>
      <c r="J768" s="6" t="s">
        <v>10</v>
      </c>
      <c r="K768" s="6" t="s">
        <v>10</v>
      </c>
      <c r="L768" s="6" t="s">
        <v>47</v>
      </c>
      <c r="M768" s="6" t="s">
        <v>47</v>
      </c>
    </row>
    <row r="769" spans="1:13" x14ac:dyDescent="0.2">
      <c r="A769" s="6">
        <v>2018</v>
      </c>
      <c r="B769" s="6">
        <v>2132325</v>
      </c>
      <c r="C769" s="6" t="s">
        <v>59</v>
      </c>
      <c r="D769" s="6">
        <v>1</v>
      </c>
      <c r="E769" s="6" t="s">
        <v>18</v>
      </c>
      <c r="F769" s="6" t="s">
        <v>10</v>
      </c>
      <c r="G769" s="6" t="s">
        <v>11</v>
      </c>
      <c r="H769" s="6" t="s">
        <v>11</v>
      </c>
      <c r="I769" s="6" t="s">
        <v>10</v>
      </c>
      <c r="J769" s="6" t="s">
        <v>11</v>
      </c>
      <c r="K769" s="6" t="s">
        <v>10</v>
      </c>
      <c r="L769" s="6" t="s">
        <v>47</v>
      </c>
      <c r="M769" s="6" t="s">
        <v>46</v>
      </c>
    </row>
    <row r="770" spans="1:13" x14ac:dyDescent="0.2">
      <c r="A770" s="6">
        <v>2018</v>
      </c>
      <c r="B770" s="6">
        <v>2325472</v>
      </c>
      <c r="C770" s="6" t="s">
        <v>59</v>
      </c>
      <c r="D770" s="6">
        <v>1</v>
      </c>
      <c r="E770" s="6" t="s">
        <v>18</v>
      </c>
      <c r="F770" s="6" t="s">
        <v>10</v>
      </c>
      <c r="G770" s="6" t="s">
        <v>10</v>
      </c>
      <c r="H770" s="6" t="s">
        <v>10</v>
      </c>
      <c r="I770" s="6" t="s">
        <v>10</v>
      </c>
      <c r="J770" s="6" t="s">
        <v>10</v>
      </c>
      <c r="K770" s="6" t="s">
        <v>10</v>
      </c>
      <c r="L770" s="6" t="s">
        <v>47</v>
      </c>
      <c r="M770" s="6" t="s">
        <v>46</v>
      </c>
    </row>
    <row r="771" spans="1:13" x14ac:dyDescent="0.2">
      <c r="A771" s="6">
        <v>2018</v>
      </c>
      <c r="B771" s="6">
        <v>2712751</v>
      </c>
      <c r="C771" s="6" t="s">
        <v>59</v>
      </c>
      <c r="D771" s="6">
        <v>1</v>
      </c>
      <c r="E771" s="6" t="s">
        <v>18</v>
      </c>
      <c r="F771" s="6" t="s">
        <v>10</v>
      </c>
      <c r="G771" s="6" t="s">
        <v>8</v>
      </c>
      <c r="H771" s="6" t="s">
        <v>8</v>
      </c>
      <c r="I771" s="6" t="s">
        <v>8</v>
      </c>
      <c r="J771" s="6" t="s">
        <v>8</v>
      </c>
      <c r="K771" s="6" t="s">
        <v>8</v>
      </c>
      <c r="L771" s="6" t="s">
        <v>47</v>
      </c>
      <c r="M771" s="6" t="s">
        <v>46</v>
      </c>
    </row>
    <row r="772" spans="1:13" x14ac:dyDescent="0.2">
      <c r="A772" s="6">
        <v>2018</v>
      </c>
      <c r="B772" s="6">
        <v>2814316</v>
      </c>
      <c r="C772" s="6" t="s">
        <v>59</v>
      </c>
      <c r="D772" s="6">
        <v>1</v>
      </c>
      <c r="E772" s="6" t="s">
        <v>18</v>
      </c>
      <c r="F772" s="6" t="s">
        <v>10</v>
      </c>
      <c r="G772" s="6" t="s">
        <v>11</v>
      </c>
      <c r="H772" s="6" t="s">
        <v>10</v>
      </c>
      <c r="I772" s="6" t="s">
        <v>8</v>
      </c>
      <c r="J772" s="6" t="s">
        <v>9</v>
      </c>
      <c r="K772" s="6" t="s">
        <v>10</v>
      </c>
      <c r="L772" s="6" t="s">
        <v>47</v>
      </c>
      <c r="M772" s="6" t="s">
        <v>47</v>
      </c>
    </row>
    <row r="773" spans="1:13" x14ac:dyDescent="0.2">
      <c r="A773" s="6">
        <v>2018</v>
      </c>
      <c r="B773" s="6">
        <v>2943644</v>
      </c>
      <c r="C773" s="6" t="s">
        <v>59</v>
      </c>
      <c r="D773" s="6">
        <v>1</v>
      </c>
      <c r="E773" s="6" t="s">
        <v>18</v>
      </c>
      <c r="F773" s="6" t="s">
        <v>10</v>
      </c>
      <c r="G773" s="6" t="s">
        <v>7</v>
      </c>
      <c r="H773" s="6" t="s">
        <v>7</v>
      </c>
      <c r="I773" s="6" t="s">
        <v>9</v>
      </c>
      <c r="J773" s="6" t="s">
        <v>7</v>
      </c>
      <c r="K773" s="6" t="s">
        <v>7</v>
      </c>
      <c r="L773" s="6" t="s">
        <v>47</v>
      </c>
      <c r="M773" s="6" t="s">
        <v>46</v>
      </c>
    </row>
    <row r="774" spans="1:13" x14ac:dyDescent="0.2">
      <c r="A774" s="6">
        <v>2018</v>
      </c>
      <c r="B774" s="6">
        <v>2966130</v>
      </c>
      <c r="C774" s="6" t="s">
        <v>59</v>
      </c>
      <c r="D774" s="6">
        <v>1</v>
      </c>
      <c r="E774" s="6" t="s">
        <v>18</v>
      </c>
      <c r="F774" s="6" t="s">
        <v>10</v>
      </c>
      <c r="G774" s="6" t="s">
        <v>10</v>
      </c>
      <c r="H774" s="6" t="s">
        <v>10</v>
      </c>
      <c r="I774" s="6" t="s">
        <v>10</v>
      </c>
      <c r="J774" s="6" t="s">
        <v>10</v>
      </c>
      <c r="K774" s="6" t="s">
        <v>10</v>
      </c>
      <c r="L774" s="6" t="s">
        <v>47</v>
      </c>
      <c r="M774" s="6" t="s">
        <v>47</v>
      </c>
    </row>
    <row r="775" spans="1:13" x14ac:dyDescent="0.2">
      <c r="A775" s="6">
        <v>2018</v>
      </c>
      <c r="B775" s="6">
        <v>2093463</v>
      </c>
      <c r="C775" s="6" t="s">
        <v>59</v>
      </c>
      <c r="D775" s="6">
        <v>2</v>
      </c>
      <c r="E775" s="6" t="s">
        <v>18</v>
      </c>
      <c r="F775" s="6" t="s">
        <v>10</v>
      </c>
      <c r="G775" s="6" t="s">
        <v>11</v>
      </c>
      <c r="H775" s="6" t="s">
        <v>10</v>
      </c>
      <c r="I775" s="6" t="s">
        <v>11</v>
      </c>
      <c r="J775" s="6" t="s">
        <v>11</v>
      </c>
      <c r="K775" s="6" t="s">
        <v>11</v>
      </c>
      <c r="L775" s="6" t="s">
        <v>47</v>
      </c>
      <c r="M775" s="6" t="s">
        <v>47</v>
      </c>
    </row>
    <row r="776" spans="1:13" x14ac:dyDescent="0.2">
      <c r="A776" s="6">
        <v>2018</v>
      </c>
      <c r="B776" s="6">
        <v>2334878</v>
      </c>
      <c r="C776" s="6" t="s">
        <v>59</v>
      </c>
      <c r="D776" s="6">
        <v>2</v>
      </c>
      <c r="E776" s="6" t="s">
        <v>18</v>
      </c>
      <c r="F776" s="6" t="s">
        <v>10</v>
      </c>
      <c r="G776" s="6" t="s">
        <v>8</v>
      </c>
      <c r="H776" s="6" t="s">
        <v>8</v>
      </c>
      <c r="I776" s="6" t="s">
        <v>8</v>
      </c>
      <c r="J776" s="6" t="s">
        <v>8</v>
      </c>
      <c r="K776" s="6" t="s">
        <v>9</v>
      </c>
      <c r="L776" s="6" t="s">
        <v>47</v>
      </c>
      <c r="M776" s="6" t="s">
        <v>47</v>
      </c>
    </row>
    <row r="777" spans="1:13" x14ac:dyDescent="0.2">
      <c r="A777" s="6">
        <v>2018</v>
      </c>
      <c r="B777" s="6">
        <v>2780014</v>
      </c>
      <c r="C777" s="6" t="s">
        <v>59</v>
      </c>
      <c r="D777" s="6">
        <v>2</v>
      </c>
      <c r="E777" s="6" t="s">
        <v>18</v>
      </c>
      <c r="F777" s="6" t="s">
        <v>10</v>
      </c>
      <c r="G777" s="6" t="s">
        <v>10</v>
      </c>
      <c r="H777" s="6" t="s">
        <v>10</v>
      </c>
      <c r="I777" s="6" t="s">
        <v>10</v>
      </c>
      <c r="J777" s="6" t="s">
        <v>10</v>
      </c>
      <c r="K777" s="6" t="s">
        <v>10</v>
      </c>
      <c r="L777" s="6" t="s">
        <v>47</v>
      </c>
      <c r="M777" s="6" t="s">
        <v>46</v>
      </c>
    </row>
    <row r="778" spans="1:13" x14ac:dyDescent="0.2">
      <c r="A778" s="6">
        <v>2018</v>
      </c>
      <c r="B778" s="6">
        <v>2091088</v>
      </c>
      <c r="C778" s="6" t="s">
        <v>59</v>
      </c>
      <c r="D778" s="6">
        <v>3</v>
      </c>
      <c r="E778" s="6" t="s">
        <v>18</v>
      </c>
      <c r="F778" s="6" t="s">
        <v>10</v>
      </c>
      <c r="G778" s="6" t="s">
        <v>9</v>
      </c>
      <c r="H778" s="6" t="s">
        <v>9</v>
      </c>
      <c r="I778" s="6" t="s">
        <v>9</v>
      </c>
      <c r="J778" s="6" t="s">
        <v>8</v>
      </c>
      <c r="K778" s="6" t="s">
        <v>9</v>
      </c>
      <c r="L778" s="6" t="s">
        <v>47</v>
      </c>
      <c r="M778" s="6" t="s">
        <v>46</v>
      </c>
    </row>
    <row r="779" spans="1:13" x14ac:dyDescent="0.2">
      <c r="A779" s="6">
        <v>2018</v>
      </c>
      <c r="B779" s="6">
        <v>2291542</v>
      </c>
      <c r="C779" s="6" t="s">
        <v>59</v>
      </c>
      <c r="D779" s="6">
        <v>3</v>
      </c>
      <c r="E779" s="6" t="s">
        <v>18</v>
      </c>
      <c r="F779" s="6" t="s">
        <v>10</v>
      </c>
      <c r="G779" s="6" t="s">
        <v>9</v>
      </c>
      <c r="H779" s="6" t="s">
        <v>9</v>
      </c>
      <c r="I779" s="6" t="s">
        <v>9</v>
      </c>
      <c r="J779" s="6" t="s">
        <v>9</v>
      </c>
      <c r="K779" s="6" t="s">
        <v>8</v>
      </c>
      <c r="L779" s="6" t="s">
        <v>47</v>
      </c>
      <c r="M779" s="6" t="s">
        <v>47</v>
      </c>
    </row>
    <row r="780" spans="1:13" x14ac:dyDescent="0.2">
      <c r="A780" s="6">
        <v>2018</v>
      </c>
      <c r="B780" s="6">
        <v>2497113</v>
      </c>
      <c r="C780" s="6" t="s">
        <v>59</v>
      </c>
      <c r="D780" s="6">
        <v>3</v>
      </c>
      <c r="E780" s="6" t="s">
        <v>18</v>
      </c>
      <c r="F780" s="6" t="s">
        <v>10</v>
      </c>
      <c r="G780" s="6" t="s">
        <v>10</v>
      </c>
      <c r="H780" s="6" t="s">
        <v>10</v>
      </c>
      <c r="I780" s="6" t="s">
        <v>10</v>
      </c>
      <c r="J780" s="6" t="s">
        <v>10</v>
      </c>
      <c r="K780" s="6" t="s">
        <v>11</v>
      </c>
      <c r="L780" s="6" t="s">
        <v>47</v>
      </c>
      <c r="M780" s="6" t="s">
        <v>47</v>
      </c>
    </row>
    <row r="781" spans="1:13" x14ac:dyDescent="0.2">
      <c r="A781" s="6">
        <v>2018</v>
      </c>
      <c r="B781" s="6">
        <v>2542143</v>
      </c>
      <c r="C781" s="6" t="s">
        <v>59</v>
      </c>
      <c r="D781" s="6">
        <v>3</v>
      </c>
      <c r="E781" s="6" t="s">
        <v>18</v>
      </c>
      <c r="F781" s="6" t="s">
        <v>10</v>
      </c>
      <c r="G781" s="6" t="s">
        <v>11</v>
      </c>
      <c r="H781" s="6" t="s">
        <v>11</v>
      </c>
      <c r="I781" s="6" t="s">
        <v>10</v>
      </c>
      <c r="J781" s="6" t="s">
        <v>11</v>
      </c>
      <c r="K781" s="6" t="s">
        <v>10</v>
      </c>
      <c r="L781" s="6" t="s">
        <v>47</v>
      </c>
      <c r="M781" s="6" t="s">
        <v>46</v>
      </c>
    </row>
    <row r="782" spans="1:13" x14ac:dyDescent="0.2">
      <c r="A782" s="6">
        <v>2018</v>
      </c>
      <c r="B782" s="6">
        <v>2737783</v>
      </c>
      <c r="C782" s="6" t="s">
        <v>59</v>
      </c>
      <c r="D782" s="6">
        <v>3</v>
      </c>
      <c r="E782" s="6" t="s">
        <v>20</v>
      </c>
      <c r="F782" s="6" t="s">
        <v>10</v>
      </c>
      <c r="G782" s="6" t="s">
        <v>10</v>
      </c>
      <c r="H782" s="6" t="s">
        <v>10</v>
      </c>
      <c r="I782" s="6" t="s">
        <v>10</v>
      </c>
      <c r="J782" s="6" t="s">
        <v>10</v>
      </c>
      <c r="K782" s="6" t="s">
        <v>10</v>
      </c>
      <c r="L782" s="6" t="s">
        <v>47</v>
      </c>
      <c r="M782" s="6" t="s">
        <v>46</v>
      </c>
    </row>
    <row r="783" spans="1:13" x14ac:dyDescent="0.2">
      <c r="A783" s="6">
        <v>2018</v>
      </c>
      <c r="B783" s="6">
        <v>2827444</v>
      </c>
      <c r="C783" s="6" t="s">
        <v>59</v>
      </c>
      <c r="D783" s="6">
        <v>3</v>
      </c>
      <c r="E783" s="6" t="s">
        <v>18</v>
      </c>
      <c r="F783" s="6" t="s">
        <v>10</v>
      </c>
      <c r="G783" s="6" t="s">
        <v>10</v>
      </c>
      <c r="H783" s="6" t="s">
        <v>10</v>
      </c>
      <c r="I783" s="6" t="s">
        <v>10</v>
      </c>
      <c r="J783" s="6" t="s">
        <v>10</v>
      </c>
      <c r="K783" s="6" t="s">
        <v>10</v>
      </c>
      <c r="L783" s="6" t="s">
        <v>47</v>
      </c>
      <c r="M783" s="6" t="s">
        <v>46</v>
      </c>
    </row>
    <row r="784" spans="1:13" x14ac:dyDescent="0.2">
      <c r="A784" s="6">
        <v>2018</v>
      </c>
      <c r="B784" s="6">
        <v>2839434</v>
      </c>
      <c r="C784" s="6" t="s">
        <v>59</v>
      </c>
      <c r="D784" s="6">
        <v>3</v>
      </c>
      <c r="E784" s="6" t="s">
        <v>18</v>
      </c>
      <c r="F784" s="6" t="s">
        <v>10</v>
      </c>
      <c r="G784" s="6" t="s">
        <v>10</v>
      </c>
      <c r="H784" s="6" t="s">
        <v>9</v>
      </c>
      <c r="I784" s="6" t="s">
        <v>9</v>
      </c>
      <c r="J784" s="6" t="s">
        <v>9</v>
      </c>
      <c r="K784" s="6" t="s">
        <v>11</v>
      </c>
      <c r="L784" s="6" t="s">
        <v>47</v>
      </c>
      <c r="M784" s="6" t="s">
        <v>46</v>
      </c>
    </row>
    <row r="785" spans="1:13" x14ac:dyDescent="0.2">
      <c r="A785" s="6">
        <v>2018</v>
      </c>
      <c r="B785" s="6">
        <v>2933175</v>
      </c>
      <c r="C785" s="6" t="s">
        <v>59</v>
      </c>
      <c r="D785" s="6">
        <v>3</v>
      </c>
      <c r="E785" s="6" t="s">
        <v>18</v>
      </c>
      <c r="F785" s="6" t="s">
        <v>10</v>
      </c>
      <c r="G785" s="6" t="s">
        <v>10</v>
      </c>
      <c r="H785" s="6" t="s">
        <v>10</v>
      </c>
      <c r="I785" s="6" t="s">
        <v>9</v>
      </c>
      <c r="J785" s="6" t="s">
        <v>10</v>
      </c>
      <c r="K785" s="6" t="s">
        <v>9</v>
      </c>
      <c r="L785" s="6" t="s">
        <v>47</v>
      </c>
      <c r="M785" s="6" t="s">
        <v>48</v>
      </c>
    </row>
    <row r="786" spans="1:13" x14ac:dyDescent="0.2">
      <c r="A786" s="6">
        <v>2018</v>
      </c>
      <c r="B786" s="6">
        <v>2322587</v>
      </c>
      <c r="C786" s="6" t="s">
        <v>59</v>
      </c>
      <c r="D786" s="6">
        <v>4</v>
      </c>
      <c r="E786" s="6" t="s">
        <v>18</v>
      </c>
      <c r="F786" s="6" t="s">
        <v>10</v>
      </c>
      <c r="G786" s="6" t="s">
        <v>10</v>
      </c>
      <c r="H786" s="6" t="s">
        <v>10</v>
      </c>
      <c r="I786" s="6" t="s">
        <v>10</v>
      </c>
      <c r="J786" s="6" t="s">
        <v>10</v>
      </c>
      <c r="K786" s="6" t="s">
        <v>9</v>
      </c>
      <c r="L786" s="6" t="s">
        <v>47</v>
      </c>
      <c r="M786" s="6" t="s">
        <v>47</v>
      </c>
    </row>
    <row r="787" spans="1:13" x14ac:dyDescent="0.2">
      <c r="A787" s="6">
        <v>2018</v>
      </c>
      <c r="B787" s="6">
        <v>2699697</v>
      </c>
      <c r="C787" s="6" t="s">
        <v>59</v>
      </c>
      <c r="D787" s="6">
        <v>4</v>
      </c>
      <c r="E787" s="6" t="s">
        <v>18</v>
      </c>
      <c r="F787" s="6" t="s">
        <v>10</v>
      </c>
      <c r="G787" s="6" t="s">
        <v>11</v>
      </c>
      <c r="H787" s="6" t="s">
        <v>11</v>
      </c>
      <c r="I787" s="6" t="s">
        <v>11</v>
      </c>
      <c r="J787" s="6" t="s">
        <v>11</v>
      </c>
      <c r="K787" s="6" t="s">
        <v>11</v>
      </c>
      <c r="L787" s="6" t="s">
        <v>47</v>
      </c>
      <c r="M787" s="6" t="s">
        <v>46</v>
      </c>
    </row>
    <row r="788" spans="1:13" x14ac:dyDescent="0.2">
      <c r="A788" s="6">
        <v>2018</v>
      </c>
      <c r="B788" s="6">
        <v>2708153</v>
      </c>
      <c r="C788" s="6" t="s">
        <v>59</v>
      </c>
      <c r="D788" s="6">
        <v>4</v>
      </c>
      <c r="E788" s="6" t="s">
        <v>18</v>
      </c>
      <c r="F788" s="6" t="s">
        <v>10</v>
      </c>
      <c r="G788" s="6" t="s">
        <v>9</v>
      </c>
      <c r="H788" s="6" t="s">
        <v>9</v>
      </c>
      <c r="I788" s="6" t="s">
        <v>9</v>
      </c>
      <c r="J788" s="6" t="s">
        <v>9</v>
      </c>
      <c r="K788" s="6" t="s">
        <v>10</v>
      </c>
      <c r="L788" s="6" t="s">
        <v>47</v>
      </c>
      <c r="M788" s="6" t="s">
        <v>48</v>
      </c>
    </row>
    <row r="789" spans="1:13" x14ac:dyDescent="0.2">
      <c r="A789" s="6">
        <v>2018</v>
      </c>
      <c r="B789" s="6">
        <v>2788081</v>
      </c>
      <c r="C789" s="6" t="s">
        <v>59</v>
      </c>
      <c r="D789" s="6">
        <v>4</v>
      </c>
      <c r="E789" s="6" t="s">
        <v>18</v>
      </c>
      <c r="F789" s="6" t="s">
        <v>10</v>
      </c>
      <c r="G789" s="6" t="s">
        <v>10</v>
      </c>
      <c r="H789" s="6" t="s">
        <v>10</v>
      </c>
      <c r="I789" s="6" t="s">
        <v>10</v>
      </c>
      <c r="J789" s="6" t="s">
        <v>10</v>
      </c>
      <c r="K789" s="6" t="s">
        <v>10</v>
      </c>
      <c r="L789" s="6" t="s">
        <v>47</v>
      </c>
      <c r="M789" s="6" t="s">
        <v>47</v>
      </c>
    </row>
    <row r="790" spans="1:13" x14ac:dyDescent="0.2">
      <c r="A790" s="6">
        <v>2018</v>
      </c>
      <c r="B790" s="6">
        <v>2823548</v>
      </c>
      <c r="C790" s="6" t="s">
        <v>59</v>
      </c>
      <c r="D790" s="6">
        <v>4</v>
      </c>
      <c r="E790" s="6" t="s">
        <v>18</v>
      </c>
      <c r="F790" s="6" t="s">
        <v>10</v>
      </c>
      <c r="G790" s="6" t="s">
        <v>10</v>
      </c>
      <c r="H790" s="6" t="s">
        <v>10</v>
      </c>
      <c r="I790" s="6" t="s">
        <v>9</v>
      </c>
      <c r="J790" s="6" t="s">
        <v>10</v>
      </c>
      <c r="K790" s="6" t="s">
        <v>10</v>
      </c>
      <c r="L790" s="6" t="s">
        <v>47</v>
      </c>
      <c r="M790" s="6" t="s">
        <v>47</v>
      </c>
    </row>
    <row r="791" spans="1:13" x14ac:dyDescent="0.2">
      <c r="A791" s="6">
        <v>2018</v>
      </c>
      <c r="B791" s="6">
        <v>2020178</v>
      </c>
      <c r="C791" s="6" t="s">
        <v>59</v>
      </c>
      <c r="D791" s="6">
        <v>5</v>
      </c>
      <c r="E791" s="6" t="s">
        <v>18</v>
      </c>
      <c r="F791" s="6" t="s">
        <v>10</v>
      </c>
      <c r="G791" s="6" t="s">
        <v>7</v>
      </c>
      <c r="H791" s="6" t="s">
        <v>8</v>
      </c>
      <c r="I791" s="6" t="s">
        <v>8</v>
      </c>
      <c r="J791" s="6" t="s">
        <v>8</v>
      </c>
      <c r="K791" s="6" t="s">
        <v>10</v>
      </c>
      <c r="L791" s="6" t="s">
        <v>47</v>
      </c>
      <c r="M791" s="6" t="s">
        <v>47</v>
      </c>
    </row>
    <row r="792" spans="1:13" x14ac:dyDescent="0.2">
      <c r="A792" s="6">
        <v>2018</v>
      </c>
      <c r="B792" s="6">
        <v>2117974</v>
      </c>
      <c r="C792" s="6" t="s">
        <v>59</v>
      </c>
      <c r="D792" s="6">
        <v>5</v>
      </c>
      <c r="E792" s="6" t="s">
        <v>18</v>
      </c>
      <c r="F792" s="6" t="s">
        <v>10</v>
      </c>
      <c r="G792" s="6" t="s">
        <v>9</v>
      </c>
      <c r="H792" s="6" t="s">
        <v>9</v>
      </c>
      <c r="I792" s="6" t="s">
        <v>9</v>
      </c>
      <c r="J792" s="6" t="s">
        <v>9</v>
      </c>
      <c r="K792" s="6" t="s">
        <v>8</v>
      </c>
      <c r="L792" s="6" t="s">
        <v>47</v>
      </c>
      <c r="M792" s="6" t="s">
        <v>47</v>
      </c>
    </row>
    <row r="793" spans="1:13" x14ac:dyDescent="0.2">
      <c r="A793" s="6">
        <v>2018</v>
      </c>
      <c r="B793" s="6">
        <v>2409049</v>
      </c>
      <c r="C793" s="6" t="s">
        <v>59</v>
      </c>
      <c r="D793" s="6">
        <v>5</v>
      </c>
      <c r="E793" s="6" t="s">
        <v>18</v>
      </c>
      <c r="F793" s="6" t="s">
        <v>10</v>
      </c>
      <c r="G793" s="6" t="s">
        <v>8</v>
      </c>
      <c r="H793" s="6" t="s">
        <v>8</v>
      </c>
      <c r="I793" s="6" t="s">
        <v>8</v>
      </c>
      <c r="J793" s="6" t="s">
        <v>7</v>
      </c>
      <c r="K793" s="6" t="s">
        <v>8</v>
      </c>
      <c r="L793" s="6" t="s">
        <v>47</v>
      </c>
      <c r="M793" s="6" t="s">
        <v>47</v>
      </c>
    </row>
    <row r="794" spans="1:13" x14ac:dyDescent="0.2">
      <c r="A794" s="6">
        <v>2018</v>
      </c>
      <c r="B794" s="6">
        <v>2641128</v>
      </c>
      <c r="C794" s="6" t="s">
        <v>59</v>
      </c>
      <c r="D794" s="6">
        <v>5</v>
      </c>
      <c r="E794" s="6" t="s">
        <v>18</v>
      </c>
      <c r="F794" s="6" t="s">
        <v>10</v>
      </c>
      <c r="G794" s="6" t="s">
        <v>9</v>
      </c>
      <c r="H794" s="6" t="s">
        <v>9</v>
      </c>
      <c r="I794" s="6" t="s">
        <v>9</v>
      </c>
      <c r="J794" s="6" t="s">
        <v>9</v>
      </c>
      <c r="K794" s="6" t="s">
        <v>9</v>
      </c>
      <c r="L794" s="6" t="s">
        <v>47</v>
      </c>
      <c r="M794" s="6" t="s">
        <v>47</v>
      </c>
    </row>
    <row r="795" spans="1:13" x14ac:dyDescent="0.2">
      <c r="A795" s="6">
        <v>2018</v>
      </c>
      <c r="B795" s="6">
        <v>2763462</v>
      </c>
      <c r="C795" s="6" t="s">
        <v>59</v>
      </c>
      <c r="D795" s="6">
        <v>5</v>
      </c>
      <c r="E795" s="6" t="s">
        <v>20</v>
      </c>
      <c r="F795" s="6" t="s">
        <v>10</v>
      </c>
      <c r="G795" s="6" t="s">
        <v>8</v>
      </c>
      <c r="H795" s="6" t="s">
        <v>8</v>
      </c>
      <c r="I795" s="6" t="s">
        <v>8</v>
      </c>
      <c r="J795" s="6" t="s">
        <v>8</v>
      </c>
      <c r="K795" s="6" t="s">
        <v>9</v>
      </c>
      <c r="L795" s="6" t="s">
        <v>47</v>
      </c>
      <c r="M795" s="6" t="s">
        <v>46</v>
      </c>
    </row>
    <row r="796" spans="1:13" x14ac:dyDescent="0.2">
      <c r="A796" s="6">
        <v>2018</v>
      </c>
      <c r="B796" s="6">
        <v>2958481</v>
      </c>
      <c r="C796" s="6" t="s">
        <v>59</v>
      </c>
      <c r="D796" s="6">
        <v>5</v>
      </c>
      <c r="E796" s="6" t="s">
        <v>20</v>
      </c>
      <c r="F796" s="6" t="s">
        <v>10</v>
      </c>
      <c r="G796" s="6" t="s">
        <v>10</v>
      </c>
      <c r="H796" s="6" t="s">
        <v>10</v>
      </c>
      <c r="I796" s="6" t="s">
        <v>10</v>
      </c>
      <c r="J796" s="6" t="s">
        <v>9</v>
      </c>
      <c r="K796" s="6" t="s">
        <v>10</v>
      </c>
      <c r="L796" s="6" t="s">
        <v>47</v>
      </c>
      <c r="M796" s="6" t="s">
        <v>47</v>
      </c>
    </row>
    <row r="797" spans="1:13" x14ac:dyDescent="0.2">
      <c r="A797" s="6">
        <v>2018</v>
      </c>
      <c r="B797" s="6">
        <v>2972117</v>
      </c>
      <c r="C797" s="6" t="s">
        <v>59</v>
      </c>
      <c r="D797" s="6">
        <v>5</v>
      </c>
      <c r="E797" s="6" t="s">
        <v>18</v>
      </c>
      <c r="F797" s="6" t="s">
        <v>10</v>
      </c>
      <c r="G797" s="6" t="s">
        <v>10</v>
      </c>
      <c r="H797" s="6" t="s">
        <v>10</v>
      </c>
      <c r="I797" s="6" t="s">
        <v>9</v>
      </c>
      <c r="J797" s="6" t="s">
        <v>10</v>
      </c>
      <c r="K797" s="6" t="s">
        <v>10</v>
      </c>
      <c r="L797" s="6" t="s">
        <v>47</v>
      </c>
      <c r="M797" s="6" t="s">
        <v>48</v>
      </c>
    </row>
    <row r="798" spans="1:13" x14ac:dyDescent="0.2">
      <c r="A798" s="6">
        <v>2018</v>
      </c>
      <c r="B798" s="6">
        <v>2079191</v>
      </c>
      <c r="C798" s="6" t="s">
        <v>59</v>
      </c>
      <c r="D798" s="6">
        <v>6</v>
      </c>
      <c r="E798" s="6" t="s">
        <v>21</v>
      </c>
      <c r="F798" s="6" t="s">
        <v>10</v>
      </c>
      <c r="G798" s="6" t="s">
        <v>9</v>
      </c>
      <c r="H798" s="6" t="s">
        <v>10</v>
      </c>
      <c r="I798" s="6" t="s">
        <v>10</v>
      </c>
      <c r="J798" s="6" t="s">
        <v>9</v>
      </c>
      <c r="K798" s="6" t="s">
        <v>10</v>
      </c>
      <c r="L798" s="6" t="s">
        <v>47</v>
      </c>
      <c r="M798" s="6" t="s">
        <v>46</v>
      </c>
    </row>
    <row r="799" spans="1:13" x14ac:dyDescent="0.2">
      <c r="A799" s="6">
        <v>2018</v>
      </c>
      <c r="B799" s="6">
        <v>2474581</v>
      </c>
      <c r="C799" s="6" t="s">
        <v>59</v>
      </c>
      <c r="D799" s="6">
        <v>6</v>
      </c>
      <c r="E799" s="6" t="s">
        <v>21</v>
      </c>
      <c r="F799" s="6" t="s">
        <v>10</v>
      </c>
      <c r="G799" s="6" t="s">
        <v>10</v>
      </c>
      <c r="H799" s="6" t="s">
        <v>10</v>
      </c>
      <c r="I799" s="6" t="s">
        <v>9</v>
      </c>
      <c r="J799" s="6" t="s">
        <v>8</v>
      </c>
      <c r="K799" s="6" t="s">
        <v>8</v>
      </c>
      <c r="L799" s="6" t="s">
        <v>47</v>
      </c>
      <c r="M799" s="6" t="s">
        <v>47</v>
      </c>
    </row>
    <row r="800" spans="1:13" x14ac:dyDescent="0.2">
      <c r="A800" s="6">
        <v>2018</v>
      </c>
      <c r="B800" s="6">
        <v>2619103</v>
      </c>
      <c r="C800" s="6" t="s">
        <v>59</v>
      </c>
      <c r="D800" s="6">
        <v>6</v>
      </c>
      <c r="E800" s="6" t="s">
        <v>21</v>
      </c>
      <c r="F800" s="6" t="s">
        <v>10</v>
      </c>
      <c r="G800" s="6" t="s">
        <v>10</v>
      </c>
      <c r="H800" s="6" t="s">
        <v>10</v>
      </c>
      <c r="I800" s="6" t="s">
        <v>9</v>
      </c>
      <c r="J800" s="6" t="s">
        <v>9</v>
      </c>
      <c r="K800" s="6" t="s">
        <v>9</v>
      </c>
      <c r="L800" s="6" t="s">
        <v>47</v>
      </c>
      <c r="M800" s="6" t="s">
        <v>47</v>
      </c>
    </row>
    <row r="801" spans="1:13" x14ac:dyDescent="0.2">
      <c r="A801" s="6">
        <v>2018</v>
      </c>
      <c r="B801" s="6">
        <v>2812815</v>
      </c>
      <c r="C801" s="6" t="s">
        <v>59</v>
      </c>
      <c r="D801" s="6">
        <v>6</v>
      </c>
      <c r="E801" s="6" t="s">
        <v>21</v>
      </c>
      <c r="F801" s="6" t="s">
        <v>10</v>
      </c>
      <c r="G801" s="6" t="s">
        <v>11</v>
      </c>
      <c r="H801" s="6" t="s">
        <v>11</v>
      </c>
      <c r="I801" s="6" t="s">
        <v>11</v>
      </c>
      <c r="J801" s="6" t="s">
        <v>11</v>
      </c>
      <c r="K801" s="6" t="s">
        <v>10</v>
      </c>
      <c r="L801" s="6" t="s">
        <v>47</v>
      </c>
      <c r="M801" s="6" t="s">
        <v>47</v>
      </c>
    </row>
    <row r="802" spans="1:13" x14ac:dyDescent="0.2">
      <c r="A802" s="6">
        <v>2018</v>
      </c>
      <c r="B802" s="6">
        <v>2103758</v>
      </c>
      <c r="C802" s="6" t="s">
        <v>59</v>
      </c>
      <c r="D802" s="6">
        <v>7</v>
      </c>
      <c r="E802" s="6" t="s">
        <v>21</v>
      </c>
      <c r="F802" s="6" t="s">
        <v>10</v>
      </c>
      <c r="G802" s="6" t="s">
        <v>10</v>
      </c>
      <c r="H802" s="6" t="s">
        <v>10</v>
      </c>
      <c r="I802" s="6" t="s">
        <v>10</v>
      </c>
      <c r="J802" s="6" t="s">
        <v>10</v>
      </c>
      <c r="K802" s="6" t="s">
        <v>11</v>
      </c>
      <c r="L802" s="6" t="s">
        <v>47</v>
      </c>
      <c r="M802" s="6" t="s">
        <v>47</v>
      </c>
    </row>
    <row r="803" spans="1:13" x14ac:dyDescent="0.2">
      <c r="A803" s="6">
        <v>2018</v>
      </c>
      <c r="B803" s="6">
        <v>2473944</v>
      </c>
      <c r="C803" s="6" t="s">
        <v>59</v>
      </c>
      <c r="D803" s="6">
        <v>7</v>
      </c>
      <c r="E803" s="6" t="s">
        <v>21</v>
      </c>
      <c r="F803" s="6" t="s">
        <v>10</v>
      </c>
      <c r="G803" s="6" t="s">
        <v>8</v>
      </c>
      <c r="H803" s="6" t="s">
        <v>8</v>
      </c>
      <c r="I803" s="6" t="s">
        <v>9</v>
      </c>
      <c r="J803" s="6" t="s">
        <v>8</v>
      </c>
      <c r="K803" s="6" t="s">
        <v>9</v>
      </c>
      <c r="L803" s="6" t="s">
        <v>47</v>
      </c>
      <c r="M803" s="6" t="s">
        <v>47</v>
      </c>
    </row>
    <row r="804" spans="1:13" x14ac:dyDescent="0.2">
      <c r="A804" s="6">
        <v>2018</v>
      </c>
      <c r="B804" s="6">
        <v>2675210</v>
      </c>
      <c r="C804" s="6" t="s">
        <v>59</v>
      </c>
      <c r="D804" s="6">
        <v>7</v>
      </c>
      <c r="E804" s="6" t="s">
        <v>21</v>
      </c>
      <c r="F804" s="6" t="s">
        <v>10</v>
      </c>
      <c r="G804" s="6" t="s">
        <v>10</v>
      </c>
      <c r="H804" s="6" t="s">
        <v>10</v>
      </c>
      <c r="I804" s="6" t="s">
        <v>10</v>
      </c>
      <c r="J804" s="6" t="s">
        <v>10</v>
      </c>
      <c r="K804" s="6" t="s">
        <v>10</v>
      </c>
      <c r="L804" s="6" t="s">
        <v>47</v>
      </c>
      <c r="M804" s="6" t="s">
        <v>47</v>
      </c>
    </row>
    <row r="805" spans="1:13" x14ac:dyDescent="0.2">
      <c r="A805" s="6">
        <v>2018</v>
      </c>
      <c r="B805" s="6">
        <v>2697491</v>
      </c>
      <c r="C805" s="6" t="s">
        <v>59</v>
      </c>
      <c r="D805" s="6">
        <v>7</v>
      </c>
      <c r="E805" s="6" t="s">
        <v>21</v>
      </c>
      <c r="F805" s="6" t="s">
        <v>10</v>
      </c>
      <c r="G805" s="6" t="s">
        <v>9</v>
      </c>
      <c r="H805" s="6" t="s">
        <v>8</v>
      </c>
      <c r="I805" s="6" t="s">
        <v>8</v>
      </c>
      <c r="J805" s="6" t="s">
        <v>10</v>
      </c>
      <c r="K805" s="6" t="s">
        <v>10</v>
      </c>
      <c r="L805" s="6" t="s">
        <v>47</v>
      </c>
      <c r="M805" s="6" t="s">
        <v>47</v>
      </c>
    </row>
    <row r="806" spans="1:13" x14ac:dyDescent="0.2">
      <c r="A806" s="6">
        <v>2018</v>
      </c>
      <c r="B806" s="6">
        <v>2899513</v>
      </c>
      <c r="C806" s="6" t="s">
        <v>59</v>
      </c>
      <c r="D806" s="6">
        <v>7</v>
      </c>
      <c r="E806" s="6" t="s">
        <v>21</v>
      </c>
      <c r="F806" s="6" t="s">
        <v>10</v>
      </c>
      <c r="G806" s="6" t="s">
        <v>10</v>
      </c>
      <c r="H806" s="6" t="s">
        <v>10</v>
      </c>
      <c r="I806" s="6" t="s">
        <v>10</v>
      </c>
      <c r="J806" s="6" t="s">
        <v>10</v>
      </c>
      <c r="K806" s="6" t="s">
        <v>10</v>
      </c>
      <c r="L806" s="6" t="s">
        <v>47</v>
      </c>
      <c r="M806" s="6" t="s">
        <v>46</v>
      </c>
    </row>
    <row r="807" spans="1:13" x14ac:dyDescent="0.2">
      <c r="A807" s="6">
        <v>2018</v>
      </c>
      <c r="B807" s="6">
        <v>2984301</v>
      </c>
      <c r="C807" s="6" t="s">
        <v>59</v>
      </c>
      <c r="D807" s="6">
        <v>7</v>
      </c>
      <c r="E807" s="6" t="s">
        <v>21</v>
      </c>
      <c r="F807" s="6" t="s">
        <v>10</v>
      </c>
      <c r="G807" s="6" t="s">
        <v>8</v>
      </c>
      <c r="H807" s="6" t="s">
        <v>8</v>
      </c>
      <c r="I807" s="6" t="s">
        <v>8</v>
      </c>
      <c r="J807" s="6" t="s">
        <v>10</v>
      </c>
      <c r="K807" s="6" t="s">
        <v>10</v>
      </c>
      <c r="L807" s="6" t="s">
        <v>47</v>
      </c>
      <c r="M807" s="6" t="s">
        <v>46</v>
      </c>
    </row>
    <row r="808" spans="1:13" x14ac:dyDescent="0.2">
      <c r="A808" s="6">
        <v>2018</v>
      </c>
      <c r="B808" s="6">
        <v>2065772</v>
      </c>
      <c r="C808" s="6" t="s">
        <v>59</v>
      </c>
      <c r="D808" s="6">
        <v>8</v>
      </c>
      <c r="E808" s="6" t="s">
        <v>21</v>
      </c>
      <c r="F808" s="6" t="s">
        <v>10</v>
      </c>
      <c r="G808" s="6" t="s">
        <v>8</v>
      </c>
      <c r="H808" s="6" t="s">
        <v>9</v>
      </c>
      <c r="I808" s="6" t="s">
        <v>10</v>
      </c>
      <c r="J808" s="6" t="s">
        <v>10</v>
      </c>
      <c r="K808" s="6" t="s">
        <v>11</v>
      </c>
      <c r="L808" s="6" t="s">
        <v>47</v>
      </c>
      <c r="M808" s="6" t="s">
        <v>47</v>
      </c>
    </row>
    <row r="809" spans="1:13" x14ac:dyDescent="0.2">
      <c r="A809" s="6">
        <v>2018</v>
      </c>
      <c r="B809" s="6">
        <v>2393096</v>
      </c>
      <c r="C809" s="6" t="s">
        <v>59</v>
      </c>
      <c r="D809" s="6">
        <v>8</v>
      </c>
      <c r="E809" s="6" t="s">
        <v>21</v>
      </c>
      <c r="F809" s="6" t="s">
        <v>10</v>
      </c>
      <c r="G809" s="6" t="s">
        <v>10</v>
      </c>
      <c r="H809" s="6" t="s">
        <v>10</v>
      </c>
      <c r="I809" s="6" t="s">
        <v>10</v>
      </c>
      <c r="J809" s="6" t="s">
        <v>10</v>
      </c>
      <c r="K809" s="6" t="s">
        <v>10</v>
      </c>
      <c r="L809" s="6" t="s">
        <v>47</v>
      </c>
      <c r="M809" s="6" t="s">
        <v>47</v>
      </c>
    </row>
    <row r="810" spans="1:13" x14ac:dyDescent="0.2">
      <c r="A810" s="6">
        <v>2018</v>
      </c>
      <c r="B810" s="6">
        <v>2835600</v>
      </c>
      <c r="C810" s="6" t="s">
        <v>59</v>
      </c>
      <c r="D810" s="6">
        <v>8</v>
      </c>
      <c r="E810" s="6" t="s">
        <v>21</v>
      </c>
      <c r="F810" s="6" t="s">
        <v>10</v>
      </c>
      <c r="G810" s="6" t="s">
        <v>10</v>
      </c>
      <c r="H810" s="6" t="s">
        <v>10</v>
      </c>
      <c r="I810" s="6" t="s">
        <v>10</v>
      </c>
      <c r="J810" s="6" t="s">
        <v>10</v>
      </c>
      <c r="K810" s="6" t="s">
        <v>10</v>
      </c>
      <c r="L810" s="6" t="s">
        <v>47</v>
      </c>
      <c r="M810" s="6" t="s">
        <v>46</v>
      </c>
    </row>
    <row r="811" spans="1:13" x14ac:dyDescent="0.2">
      <c r="A811" s="6">
        <v>2019</v>
      </c>
      <c r="B811" s="6">
        <v>2287289</v>
      </c>
      <c r="C811" s="6" t="s">
        <v>59</v>
      </c>
      <c r="D811" s="6">
        <v>1</v>
      </c>
      <c r="E811" s="6" t="s">
        <v>18</v>
      </c>
      <c r="F811" s="6" t="s">
        <v>10</v>
      </c>
      <c r="G811" s="6" t="s">
        <v>11</v>
      </c>
      <c r="H811" s="6" t="s">
        <v>11</v>
      </c>
      <c r="I811" s="6" t="s">
        <v>10</v>
      </c>
      <c r="J811" s="6" t="s">
        <v>10</v>
      </c>
      <c r="K811" s="6" t="s">
        <v>10</v>
      </c>
      <c r="L811" s="6" t="s">
        <v>47</v>
      </c>
      <c r="M811" s="6" t="s">
        <v>46</v>
      </c>
    </row>
    <row r="812" spans="1:13" x14ac:dyDescent="0.2">
      <c r="A812" s="6">
        <v>2019</v>
      </c>
      <c r="B812" s="6">
        <v>2364055</v>
      </c>
      <c r="C812" s="6" t="s">
        <v>59</v>
      </c>
      <c r="D812" s="6">
        <v>1</v>
      </c>
      <c r="E812" s="6" t="s">
        <v>18</v>
      </c>
      <c r="F812" s="6" t="s">
        <v>10</v>
      </c>
      <c r="G812" s="6" t="s">
        <v>10</v>
      </c>
      <c r="H812" s="6" t="s">
        <v>10</v>
      </c>
      <c r="I812" s="6" t="s">
        <v>8</v>
      </c>
      <c r="J812" s="6" t="s">
        <v>9</v>
      </c>
      <c r="K812" s="6" t="s">
        <v>8</v>
      </c>
      <c r="L812" s="6" t="s">
        <v>47</v>
      </c>
      <c r="M812" s="6" t="s">
        <v>46</v>
      </c>
    </row>
    <row r="813" spans="1:13" x14ac:dyDescent="0.2">
      <c r="A813" s="6">
        <v>2019</v>
      </c>
      <c r="B813" s="6">
        <v>2434207</v>
      </c>
      <c r="C813" s="6" t="s">
        <v>59</v>
      </c>
      <c r="D813" s="6">
        <v>1</v>
      </c>
      <c r="E813" s="6" t="s">
        <v>18</v>
      </c>
      <c r="F813" s="6" t="s">
        <v>10</v>
      </c>
      <c r="G813" s="6" t="s">
        <v>11</v>
      </c>
      <c r="H813" s="6" t="s">
        <v>11</v>
      </c>
      <c r="I813" s="6" t="s">
        <v>11</v>
      </c>
      <c r="J813" s="6" t="s">
        <v>11</v>
      </c>
      <c r="K813" s="6" t="s">
        <v>11</v>
      </c>
      <c r="L813" s="6" t="s">
        <v>47</v>
      </c>
      <c r="M813" s="6" t="s">
        <v>48</v>
      </c>
    </row>
    <row r="814" spans="1:13" x14ac:dyDescent="0.2">
      <c r="A814" s="6">
        <v>2019</v>
      </c>
      <c r="B814" s="6">
        <v>2674963</v>
      </c>
      <c r="C814" s="6" t="s">
        <v>59</v>
      </c>
      <c r="D814" s="6">
        <v>2</v>
      </c>
      <c r="E814" s="6" t="s">
        <v>18</v>
      </c>
      <c r="F814" s="6" t="s">
        <v>10</v>
      </c>
      <c r="G814" s="6" t="s">
        <v>11</v>
      </c>
      <c r="H814" s="6" t="s">
        <v>10</v>
      </c>
      <c r="I814" s="6" t="s">
        <v>9</v>
      </c>
      <c r="J814" s="6" t="s">
        <v>10</v>
      </c>
      <c r="K814" s="6" t="s">
        <v>10</v>
      </c>
      <c r="L814" s="6" t="s">
        <v>47</v>
      </c>
      <c r="M814" s="6" t="s">
        <v>46</v>
      </c>
    </row>
    <row r="815" spans="1:13" x14ac:dyDescent="0.2">
      <c r="A815" s="6">
        <v>2019</v>
      </c>
      <c r="B815" s="6">
        <v>2941267</v>
      </c>
      <c r="C815" s="6" t="s">
        <v>59</v>
      </c>
      <c r="D815" s="6">
        <v>2</v>
      </c>
      <c r="E815" s="6" t="s">
        <v>18</v>
      </c>
      <c r="F815" s="6" t="s">
        <v>10</v>
      </c>
      <c r="G815" s="6" t="s">
        <v>9</v>
      </c>
      <c r="H815" s="6" t="s">
        <v>9</v>
      </c>
      <c r="I815" s="6" t="s">
        <v>9</v>
      </c>
      <c r="J815" s="6" t="s">
        <v>8</v>
      </c>
      <c r="K815" s="6" t="s">
        <v>9</v>
      </c>
      <c r="L815" s="6" t="s">
        <v>47</v>
      </c>
      <c r="M815" s="6" t="s">
        <v>46</v>
      </c>
    </row>
    <row r="816" spans="1:13" x14ac:dyDescent="0.2">
      <c r="A816" s="6">
        <v>2019</v>
      </c>
      <c r="B816" s="6">
        <v>2090330</v>
      </c>
      <c r="C816" s="6" t="s">
        <v>59</v>
      </c>
      <c r="D816" s="6">
        <v>3</v>
      </c>
      <c r="E816" s="6" t="s">
        <v>18</v>
      </c>
      <c r="F816" s="6" t="s">
        <v>10</v>
      </c>
      <c r="G816" s="6" t="s">
        <v>11</v>
      </c>
      <c r="H816" s="6" t="s">
        <v>11</v>
      </c>
      <c r="I816" s="6" t="s">
        <v>11</v>
      </c>
      <c r="J816" s="6" t="s">
        <v>11</v>
      </c>
      <c r="K816" s="6" t="s">
        <v>11</v>
      </c>
      <c r="L816" s="6" t="s">
        <v>47</v>
      </c>
      <c r="M816" s="6" t="s">
        <v>47</v>
      </c>
    </row>
    <row r="817" spans="1:13" x14ac:dyDescent="0.2">
      <c r="A817" s="6">
        <v>2019</v>
      </c>
      <c r="B817" s="6">
        <v>2160883</v>
      </c>
      <c r="C817" s="6" t="s">
        <v>59</v>
      </c>
      <c r="D817" s="6">
        <v>3</v>
      </c>
      <c r="E817" s="6" t="s">
        <v>20</v>
      </c>
      <c r="F817" s="6" t="s">
        <v>10</v>
      </c>
      <c r="G817" s="6" t="s">
        <v>11</v>
      </c>
      <c r="H817" s="6" t="s">
        <v>11</v>
      </c>
      <c r="I817" s="6" t="s">
        <v>10</v>
      </c>
      <c r="J817" s="6" t="s">
        <v>10</v>
      </c>
      <c r="K817" s="6" t="s">
        <v>7</v>
      </c>
      <c r="L817" s="6" t="s">
        <v>47</v>
      </c>
      <c r="M817" s="6" t="s">
        <v>47</v>
      </c>
    </row>
    <row r="818" spans="1:13" x14ac:dyDescent="0.2">
      <c r="A818" s="6">
        <v>2019</v>
      </c>
      <c r="B818" s="6">
        <v>2616504</v>
      </c>
      <c r="C818" s="6" t="s">
        <v>59</v>
      </c>
      <c r="D818" s="6">
        <v>3</v>
      </c>
      <c r="E818" s="6" t="s">
        <v>18</v>
      </c>
      <c r="F818" s="6" t="s">
        <v>10</v>
      </c>
      <c r="G818" s="6" t="s">
        <v>11</v>
      </c>
      <c r="H818" s="6" t="s">
        <v>10</v>
      </c>
      <c r="I818" s="6" t="s">
        <v>10</v>
      </c>
      <c r="J818" s="6" t="s">
        <v>10</v>
      </c>
      <c r="K818" s="6" t="s">
        <v>10</v>
      </c>
      <c r="L818" s="6" t="s">
        <v>47</v>
      </c>
      <c r="M818" s="6" t="s">
        <v>48</v>
      </c>
    </row>
    <row r="819" spans="1:13" x14ac:dyDescent="0.2">
      <c r="A819" s="6">
        <v>2019</v>
      </c>
      <c r="B819" s="6">
        <v>2044289</v>
      </c>
      <c r="C819" s="6" t="s">
        <v>59</v>
      </c>
      <c r="D819" s="6">
        <v>5</v>
      </c>
      <c r="E819" s="6" t="s">
        <v>18</v>
      </c>
      <c r="F819" s="6" t="s">
        <v>10</v>
      </c>
      <c r="G819" s="6" t="s">
        <v>10</v>
      </c>
      <c r="H819" s="6" t="s">
        <v>10</v>
      </c>
      <c r="I819" s="6" t="s">
        <v>10</v>
      </c>
      <c r="J819" s="6" t="s">
        <v>10</v>
      </c>
      <c r="K819" s="6" t="s">
        <v>10</v>
      </c>
      <c r="L819" s="6" t="s">
        <v>47</v>
      </c>
      <c r="M819" s="6" t="s">
        <v>46</v>
      </c>
    </row>
    <row r="820" spans="1:13" x14ac:dyDescent="0.2">
      <c r="A820" s="6">
        <v>2019</v>
      </c>
      <c r="B820" s="6">
        <v>2429815</v>
      </c>
      <c r="C820" s="6" t="s">
        <v>59</v>
      </c>
      <c r="D820" s="6">
        <v>5</v>
      </c>
      <c r="E820" s="6" t="s">
        <v>18</v>
      </c>
      <c r="F820" s="6" t="s">
        <v>10</v>
      </c>
      <c r="G820" s="6" t="s">
        <v>9</v>
      </c>
      <c r="H820" s="6" t="s">
        <v>9</v>
      </c>
      <c r="I820" s="6" t="s">
        <v>9</v>
      </c>
      <c r="J820" s="6" t="s">
        <v>9</v>
      </c>
      <c r="K820" s="6" t="s">
        <v>9</v>
      </c>
      <c r="L820" s="6" t="s">
        <v>47</v>
      </c>
      <c r="M820" s="6" t="s">
        <v>46</v>
      </c>
    </row>
    <row r="821" spans="1:13" x14ac:dyDescent="0.2">
      <c r="A821" s="6">
        <v>2019</v>
      </c>
      <c r="B821" s="6">
        <v>2116285</v>
      </c>
      <c r="C821" s="6" t="s">
        <v>59</v>
      </c>
      <c r="D821" s="6">
        <v>6</v>
      </c>
      <c r="E821" s="6" t="s">
        <v>21</v>
      </c>
      <c r="F821" s="6" t="s">
        <v>10</v>
      </c>
      <c r="G821" s="6" t="s">
        <v>10</v>
      </c>
      <c r="H821" s="6" t="s">
        <v>10</v>
      </c>
      <c r="I821" s="6" t="s">
        <v>10</v>
      </c>
      <c r="J821" s="6" t="s">
        <v>10</v>
      </c>
      <c r="K821" s="6" t="s">
        <v>10</v>
      </c>
      <c r="L821" s="6" t="s">
        <v>47</v>
      </c>
      <c r="M821" s="6" t="s">
        <v>46</v>
      </c>
    </row>
    <row r="822" spans="1:13" x14ac:dyDescent="0.2">
      <c r="A822" s="6">
        <v>2019</v>
      </c>
      <c r="B822" s="6">
        <v>2418976</v>
      </c>
      <c r="C822" s="6" t="s">
        <v>59</v>
      </c>
      <c r="D822" s="6">
        <v>6</v>
      </c>
      <c r="E822" s="6" t="s">
        <v>21</v>
      </c>
      <c r="F822" s="6" t="s">
        <v>10</v>
      </c>
      <c r="G822" s="6" t="s">
        <v>10</v>
      </c>
      <c r="H822" s="6" t="s">
        <v>10</v>
      </c>
      <c r="I822" s="6" t="s">
        <v>10</v>
      </c>
      <c r="J822" s="6" t="s">
        <v>10</v>
      </c>
      <c r="K822" s="6" t="s">
        <v>10</v>
      </c>
      <c r="L822" s="6" t="s">
        <v>47</v>
      </c>
      <c r="M822" s="6" t="s">
        <v>47</v>
      </c>
    </row>
    <row r="823" spans="1:13" x14ac:dyDescent="0.2">
      <c r="A823" s="6">
        <v>2019</v>
      </c>
      <c r="B823" s="6">
        <v>2809845</v>
      </c>
      <c r="C823" s="6" t="s">
        <v>59</v>
      </c>
      <c r="D823" s="6">
        <v>6</v>
      </c>
      <c r="E823" s="6" t="s">
        <v>21</v>
      </c>
      <c r="F823" s="6" t="s">
        <v>10</v>
      </c>
      <c r="G823" s="6" t="s">
        <v>9</v>
      </c>
      <c r="H823" s="6" t="s">
        <v>9</v>
      </c>
      <c r="I823" s="6" t="s">
        <v>10</v>
      </c>
      <c r="J823" s="6" t="s">
        <v>9</v>
      </c>
      <c r="K823" s="6" t="s">
        <v>9</v>
      </c>
      <c r="L823" s="6" t="s">
        <v>47</v>
      </c>
      <c r="M823" s="6" t="s">
        <v>46</v>
      </c>
    </row>
    <row r="824" spans="1:13" x14ac:dyDescent="0.2">
      <c r="A824" s="6">
        <v>2019</v>
      </c>
      <c r="B824" s="6">
        <v>2753347</v>
      </c>
      <c r="C824" s="6" t="s">
        <v>59</v>
      </c>
      <c r="D824" s="6">
        <v>7</v>
      </c>
      <c r="E824" s="6" t="s">
        <v>21</v>
      </c>
      <c r="F824" s="6" t="s">
        <v>10</v>
      </c>
      <c r="G824" s="6" t="s">
        <v>9</v>
      </c>
      <c r="H824" s="6" t="s">
        <v>9</v>
      </c>
      <c r="I824" s="6" t="s">
        <v>9</v>
      </c>
      <c r="J824" s="6" t="s">
        <v>9</v>
      </c>
      <c r="K824" s="6" t="s">
        <v>8</v>
      </c>
      <c r="L824" s="6" t="s">
        <v>47</v>
      </c>
      <c r="M824" s="6" t="s">
        <v>46</v>
      </c>
    </row>
    <row r="825" spans="1:13" x14ac:dyDescent="0.2">
      <c r="A825" s="6">
        <v>2019</v>
      </c>
      <c r="B825" s="6">
        <v>2855434</v>
      </c>
      <c r="C825" s="6" t="s">
        <v>59</v>
      </c>
      <c r="D825" s="6">
        <v>7</v>
      </c>
      <c r="E825" s="6" t="s">
        <v>21</v>
      </c>
      <c r="F825" s="6" t="s">
        <v>10</v>
      </c>
      <c r="G825" s="6" t="s">
        <v>10</v>
      </c>
      <c r="H825" s="6" t="s">
        <v>10</v>
      </c>
      <c r="I825" s="6" t="s">
        <v>10</v>
      </c>
      <c r="J825" s="6" t="s">
        <v>10</v>
      </c>
      <c r="K825" s="6" t="s">
        <v>10</v>
      </c>
      <c r="L825" s="6" t="s">
        <v>47</v>
      </c>
      <c r="M825" s="6" t="s">
        <v>47</v>
      </c>
    </row>
    <row r="826" spans="1:13" x14ac:dyDescent="0.2">
      <c r="A826" s="6">
        <v>2019</v>
      </c>
      <c r="B826" s="6">
        <v>2031715</v>
      </c>
      <c r="C826" s="6" t="s">
        <v>59</v>
      </c>
      <c r="D826" s="6">
        <v>8</v>
      </c>
      <c r="E826" s="6" t="s">
        <v>21</v>
      </c>
      <c r="F826" s="6" t="s">
        <v>10</v>
      </c>
      <c r="G826" s="6" t="s">
        <v>11</v>
      </c>
      <c r="H826" s="6" t="s">
        <v>11</v>
      </c>
      <c r="I826" s="6" t="s">
        <v>11</v>
      </c>
      <c r="J826" s="6" t="s">
        <v>11</v>
      </c>
      <c r="K826" s="6" t="s">
        <v>10</v>
      </c>
      <c r="L826" s="6" t="s">
        <v>47</v>
      </c>
      <c r="M826" s="6" t="s">
        <v>47</v>
      </c>
    </row>
    <row r="827" spans="1:13" x14ac:dyDescent="0.2">
      <c r="A827" s="6">
        <v>2019</v>
      </c>
      <c r="B827" s="6">
        <v>2354579</v>
      </c>
      <c r="C827" s="6" t="s">
        <v>59</v>
      </c>
      <c r="D827" s="6">
        <v>8</v>
      </c>
      <c r="E827" s="6" t="s">
        <v>21</v>
      </c>
      <c r="F827" s="6" t="s">
        <v>10</v>
      </c>
      <c r="G827" s="6" t="s">
        <v>8</v>
      </c>
      <c r="H827" s="6" t="s">
        <v>8</v>
      </c>
      <c r="I827" s="6" t="s">
        <v>10</v>
      </c>
      <c r="J827" s="6" t="s">
        <v>8</v>
      </c>
      <c r="K827" s="6" t="s">
        <v>8</v>
      </c>
      <c r="L827" s="6" t="s">
        <v>47</v>
      </c>
      <c r="M827" s="6" t="s">
        <v>46</v>
      </c>
    </row>
    <row r="828" spans="1:13" x14ac:dyDescent="0.2">
      <c r="A828" s="6">
        <v>2019</v>
      </c>
      <c r="B828" s="6">
        <v>2791583</v>
      </c>
      <c r="C828" s="6" t="s">
        <v>59</v>
      </c>
      <c r="D828" s="6">
        <v>8</v>
      </c>
      <c r="E828" s="6" t="s">
        <v>21</v>
      </c>
      <c r="F828" s="6" t="s">
        <v>10</v>
      </c>
      <c r="G828" s="6" t="s">
        <v>9</v>
      </c>
      <c r="H828" s="6" t="s">
        <v>10</v>
      </c>
      <c r="I828" s="6" t="s">
        <v>9</v>
      </c>
      <c r="J828" s="6" t="s">
        <v>8</v>
      </c>
      <c r="K828" s="6" t="s">
        <v>8</v>
      </c>
      <c r="L828" s="6" t="s">
        <v>47</v>
      </c>
      <c r="M828" s="6" t="s">
        <v>46</v>
      </c>
    </row>
    <row r="829" spans="1:13" x14ac:dyDescent="0.2">
      <c r="A829" s="6">
        <v>2019</v>
      </c>
      <c r="B829" s="6">
        <v>2840051</v>
      </c>
      <c r="C829" s="6" t="s">
        <v>59</v>
      </c>
      <c r="D829" s="6">
        <v>8</v>
      </c>
      <c r="E829" s="6" t="s">
        <v>21</v>
      </c>
      <c r="F829" s="6" t="s">
        <v>10</v>
      </c>
      <c r="G829" s="6" t="s">
        <v>8</v>
      </c>
      <c r="H829" s="6" t="s">
        <v>8</v>
      </c>
      <c r="I829" s="6" t="s">
        <v>10</v>
      </c>
      <c r="J829" s="6" t="s">
        <v>10</v>
      </c>
      <c r="K829" s="6" t="s">
        <v>10</v>
      </c>
      <c r="L829" s="6" t="s">
        <v>47</v>
      </c>
      <c r="M829" s="6" t="s">
        <v>48</v>
      </c>
    </row>
    <row r="830" spans="1:13" x14ac:dyDescent="0.2">
      <c r="A830" s="6">
        <v>2018</v>
      </c>
      <c r="B830" s="6">
        <v>2405484</v>
      </c>
      <c r="C830" s="6" t="s">
        <v>59</v>
      </c>
      <c r="D830" s="6">
        <v>1</v>
      </c>
      <c r="E830" s="6" t="s">
        <v>18</v>
      </c>
      <c r="F830" s="6" t="s">
        <v>8</v>
      </c>
      <c r="G830" s="6" t="s">
        <v>8</v>
      </c>
      <c r="H830" s="6" t="s">
        <v>8</v>
      </c>
      <c r="I830" s="6" t="s">
        <v>8</v>
      </c>
      <c r="J830" s="6" t="s">
        <v>8</v>
      </c>
      <c r="K830" s="6" t="s">
        <v>9</v>
      </c>
      <c r="L830" s="6" t="s">
        <v>47</v>
      </c>
      <c r="M830" s="6" t="s">
        <v>47</v>
      </c>
    </row>
    <row r="831" spans="1:13" x14ac:dyDescent="0.2">
      <c r="A831" s="6">
        <v>2018</v>
      </c>
      <c r="B831" s="6">
        <v>2287040</v>
      </c>
      <c r="C831" s="6" t="s">
        <v>59</v>
      </c>
      <c r="D831" s="6">
        <v>2</v>
      </c>
      <c r="E831" s="6" t="s">
        <v>20</v>
      </c>
      <c r="F831" s="6" t="s">
        <v>8</v>
      </c>
      <c r="G831" s="6" t="s">
        <v>11</v>
      </c>
      <c r="H831" s="6" t="s">
        <v>11</v>
      </c>
      <c r="I831" s="6" t="s">
        <v>9</v>
      </c>
      <c r="J831" s="6" t="s">
        <v>9</v>
      </c>
      <c r="K831" s="6" t="s">
        <v>8</v>
      </c>
      <c r="L831" s="6" t="s">
        <v>47</v>
      </c>
      <c r="M831" s="6" t="s">
        <v>47</v>
      </c>
    </row>
    <row r="832" spans="1:13" x14ac:dyDescent="0.2">
      <c r="A832" s="6">
        <v>2018</v>
      </c>
      <c r="B832" s="6">
        <v>2902154</v>
      </c>
      <c r="C832" s="6" t="s">
        <v>59</v>
      </c>
      <c r="D832" s="6">
        <v>2</v>
      </c>
      <c r="E832" s="6" t="s">
        <v>18</v>
      </c>
      <c r="F832" s="6" t="s">
        <v>8</v>
      </c>
      <c r="G832" s="6" t="s">
        <v>7</v>
      </c>
      <c r="H832" s="6" t="s">
        <v>7</v>
      </c>
      <c r="I832" s="6" t="s">
        <v>7</v>
      </c>
      <c r="J832" s="6" t="s">
        <v>7</v>
      </c>
      <c r="K832" s="6" t="s">
        <v>10</v>
      </c>
      <c r="L832" s="6" t="s">
        <v>47</v>
      </c>
      <c r="M832" s="6" t="s">
        <v>47</v>
      </c>
    </row>
    <row r="833" spans="1:13" x14ac:dyDescent="0.2">
      <c r="A833" s="6">
        <v>2018</v>
      </c>
      <c r="B833" s="6">
        <v>2913069</v>
      </c>
      <c r="C833" s="6" t="s">
        <v>59</v>
      </c>
      <c r="D833" s="6">
        <v>2</v>
      </c>
      <c r="E833" s="6" t="s">
        <v>18</v>
      </c>
      <c r="F833" s="6" t="s">
        <v>8</v>
      </c>
      <c r="G833" s="6" t="s">
        <v>10</v>
      </c>
      <c r="H833" s="6" t="s">
        <v>10</v>
      </c>
      <c r="I833" s="6" t="s">
        <v>8</v>
      </c>
      <c r="J833" s="6" t="s">
        <v>10</v>
      </c>
      <c r="K833" s="6" t="s">
        <v>8</v>
      </c>
      <c r="L833" s="6" t="s">
        <v>47</v>
      </c>
      <c r="M833" s="6" t="s">
        <v>47</v>
      </c>
    </row>
    <row r="834" spans="1:13" x14ac:dyDescent="0.2">
      <c r="A834" s="6">
        <v>2018</v>
      </c>
      <c r="B834" s="6">
        <v>2719838</v>
      </c>
      <c r="C834" s="6" t="s">
        <v>59</v>
      </c>
      <c r="D834" s="6">
        <v>3</v>
      </c>
      <c r="E834" s="6" t="s">
        <v>18</v>
      </c>
      <c r="F834" s="6" t="s">
        <v>8</v>
      </c>
      <c r="G834" s="6" t="s">
        <v>9</v>
      </c>
      <c r="H834" s="6" t="s">
        <v>8</v>
      </c>
      <c r="I834" s="6" t="s">
        <v>8</v>
      </c>
      <c r="J834" s="6" t="s">
        <v>8</v>
      </c>
      <c r="K834" s="6" t="s">
        <v>9</v>
      </c>
      <c r="L834" s="6" t="s">
        <v>47</v>
      </c>
      <c r="M834" s="6" t="s">
        <v>47</v>
      </c>
    </row>
    <row r="835" spans="1:13" x14ac:dyDescent="0.2">
      <c r="A835" s="6">
        <v>2018</v>
      </c>
      <c r="B835" s="6">
        <v>2939451</v>
      </c>
      <c r="C835" s="6" t="s">
        <v>59</v>
      </c>
      <c r="D835" s="6">
        <v>4</v>
      </c>
      <c r="E835" s="6" t="s">
        <v>20</v>
      </c>
      <c r="F835" s="6" t="s">
        <v>8</v>
      </c>
      <c r="G835" s="6" t="s">
        <v>7</v>
      </c>
      <c r="H835" s="6" t="s">
        <v>8</v>
      </c>
      <c r="I835" s="6" t="s">
        <v>8</v>
      </c>
      <c r="J835" s="6" t="s">
        <v>7</v>
      </c>
      <c r="K835" s="6" t="s">
        <v>8</v>
      </c>
      <c r="L835" s="6" t="s">
        <v>47</v>
      </c>
      <c r="M835" s="6" t="s">
        <v>47</v>
      </c>
    </row>
    <row r="836" spans="1:13" x14ac:dyDescent="0.2">
      <c r="A836" s="6">
        <v>2018</v>
      </c>
      <c r="B836" s="6">
        <v>2071364</v>
      </c>
      <c r="C836" s="6" t="s">
        <v>59</v>
      </c>
      <c r="D836" s="6">
        <v>5</v>
      </c>
      <c r="E836" s="6" t="s">
        <v>18</v>
      </c>
      <c r="F836" s="6" t="s">
        <v>8</v>
      </c>
      <c r="G836" s="6" t="s">
        <v>8</v>
      </c>
      <c r="H836" s="6" t="s">
        <v>9</v>
      </c>
      <c r="I836" s="6" t="s">
        <v>9</v>
      </c>
      <c r="J836" s="6" t="s">
        <v>10</v>
      </c>
      <c r="K836" s="6" t="s">
        <v>10</v>
      </c>
      <c r="L836" s="6" t="s">
        <v>47</v>
      </c>
      <c r="M836" s="6" t="s">
        <v>48</v>
      </c>
    </row>
    <row r="837" spans="1:13" x14ac:dyDescent="0.2">
      <c r="A837" s="6">
        <v>2018</v>
      </c>
      <c r="B837" s="6">
        <v>2235943</v>
      </c>
      <c r="C837" s="6" t="s">
        <v>59</v>
      </c>
      <c r="D837" s="6">
        <v>5</v>
      </c>
      <c r="E837" s="6" t="s">
        <v>18</v>
      </c>
      <c r="F837" s="6" t="s">
        <v>8</v>
      </c>
      <c r="G837" s="6" t="s">
        <v>9</v>
      </c>
      <c r="H837" s="6" t="s">
        <v>9</v>
      </c>
      <c r="I837" s="6" t="s">
        <v>10</v>
      </c>
      <c r="J837" s="6" t="s">
        <v>8</v>
      </c>
      <c r="K837" s="6" t="s">
        <v>8</v>
      </c>
      <c r="L837" s="6" t="s">
        <v>47</v>
      </c>
      <c r="M837" s="6" t="s">
        <v>47</v>
      </c>
    </row>
    <row r="838" spans="1:13" x14ac:dyDescent="0.2">
      <c r="A838" s="6">
        <v>2018</v>
      </c>
      <c r="B838" s="6">
        <v>2674933</v>
      </c>
      <c r="C838" s="6" t="s">
        <v>59</v>
      </c>
      <c r="D838" s="6">
        <v>5</v>
      </c>
      <c r="E838" s="6" t="s">
        <v>18</v>
      </c>
      <c r="F838" s="6" t="s">
        <v>8</v>
      </c>
      <c r="G838" s="6" t="s">
        <v>9</v>
      </c>
      <c r="H838" s="6" t="s">
        <v>8</v>
      </c>
      <c r="I838" s="6" t="s">
        <v>8</v>
      </c>
      <c r="J838" s="6" t="s">
        <v>8</v>
      </c>
      <c r="K838" s="6" t="s">
        <v>9</v>
      </c>
      <c r="L838" s="6" t="s">
        <v>47</v>
      </c>
      <c r="M838" s="6" t="s">
        <v>47</v>
      </c>
    </row>
    <row r="839" spans="1:13" x14ac:dyDescent="0.2">
      <c r="A839" s="6">
        <v>2018</v>
      </c>
      <c r="B839" s="6">
        <v>2396679</v>
      </c>
      <c r="C839" s="6" t="s">
        <v>59</v>
      </c>
      <c r="D839" s="6">
        <v>7</v>
      </c>
      <c r="E839" s="6" t="s">
        <v>21</v>
      </c>
      <c r="F839" s="6" t="s">
        <v>8</v>
      </c>
      <c r="G839" s="6" t="s">
        <v>8</v>
      </c>
      <c r="H839" s="6" t="s">
        <v>8</v>
      </c>
      <c r="I839" s="6" t="s">
        <v>8</v>
      </c>
      <c r="J839" s="6" t="s">
        <v>9</v>
      </c>
      <c r="K839" s="6" t="s">
        <v>10</v>
      </c>
      <c r="L839" s="6" t="s">
        <v>47</v>
      </c>
      <c r="M839" s="6" t="s">
        <v>47</v>
      </c>
    </row>
    <row r="840" spans="1:13" x14ac:dyDescent="0.2">
      <c r="A840" s="6">
        <v>2018</v>
      </c>
      <c r="B840" s="6">
        <v>2774185</v>
      </c>
      <c r="C840" s="6" t="s">
        <v>59</v>
      </c>
      <c r="D840" s="6">
        <v>8</v>
      </c>
      <c r="E840" s="6" t="s">
        <v>21</v>
      </c>
      <c r="F840" s="6" t="s">
        <v>8</v>
      </c>
      <c r="G840" s="6" t="s">
        <v>7</v>
      </c>
      <c r="H840" s="6" t="s">
        <v>7</v>
      </c>
      <c r="I840" s="6" t="s">
        <v>7</v>
      </c>
      <c r="J840" s="6" t="s">
        <v>7</v>
      </c>
      <c r="K840" s="6" t="s">
        <v>7</v>
      </c>
      <c r="L840" s="6" t="s">
        <v>47</v>
      </c>
      <c r="M840" s="6" t="s">
        <v>48</v>
      </c>
    </row>
    <row r="841" spans="1:13" x14ac:dyDescent="0.2">
      <c r="A841" s="6">
        <v>2019</v>
      </c>
      <c r="B841" s="6">
        <v>2717543</v>
      </c>
      <c r="C841" s="6" t="s">
        <v>59</v>
      </c>
      <c r="D841" s="6">
        <v>5</v>
      </c>
      <c r="E841" s="6" t="s">
        <v>20</v>
      </c>
      <c r="F841" s="6" t="s">
        <v>8</v>
      </c>
      <c r="G841" s="6" t="s">
        <v>7</v>
      </c>
      <c r="H841" s="6" t="s">
        <v>7</v>
      </c>
      <c r="I841" s="6" t="s">
        <v>7</v>
      </c>
      <c r="J841" s="6" t="s">
        <v>7</v>
      </c>
      <c r="K841" s="6" t="s">
        <v>7</v>
      </c>
      <c r="L841" s="6" t="s">
        <v>47</v>
      </c>
      <c r="M841" s="6" t="s">
        <v>48</v>
      </c>
    </row>
    <row r="842" spans="1:13" x14ac:dyDescent="0.2">
      <c r="A842" s="6">
        <v>2019</v>
      </c>
      <c r="B842" s="6">
        <v>2164308</v>
      </c>
      <c r="C842" s="6" t="s">
        <v>59</v>
      </c>
      <c r="D842" s="6">
        <v>6</v>
      </c>
      <c r="E842" s="6" t="s">
        <v>21</v>
      </c>
      <c r="F842" s="6" t="s">
        <v>8</v>
      </c>
      <c r="G842" s="6" t="s">
        <v>10</v>
      </c>
      <c r="H842" s="6" t="s">
        <v>10</v>
      </c>
      <c r="I842" s="6" t="s">
        <v>8</v>
      </c>
      <c r="J842" s="6" t="s">
        <v>8</v>
      </c>
      <c r="K842" s="6" t="s">
        <v>9</v>
      </c>
      <c r="L842" s="6" t="s">
        <v>47</v>
      </c>
      <c r="M842" s="6" t="s">
        <v>47</v>
      </c>
    </row>
    <row r="843" spans="1:13" x14ac:dyDescent="0.2">
      <c r="A843" s="6">
        <v>2019</v>
      </c>
      <c r="B843" s="6">
        <v>2047652</v>
      </c>
      <c r="C843" s="6" t="s">
        <v>59</v>
      </c>
      <c r="D843" s="6">
        <v>7</v>
      </c>
      <c r="E843" s="6" t="s">
        <v>21</v>
      </c>
      <c r="F843" s="6" t="s">
        <v>8</v>
      </c>
      <c r="G843" s="6" t="s">
        <v>10</v>
      </c>
      <c r="H843" s="6" t="s">
        <v>8</v>
      </c>
      <c r="I843" s="6" t="s">
        <v>8</v>
      </c>
      <c r="J843" s="6" t="s">
        <v>8</v>
      </c>
      <c r="K843" s="6" t="s">
        <v>9</v>
      </c>
      <c r="L843" s="6" t="s">
        <v>47</v>
      </c>
      <c r="M843" s="6" t="s">
        <v>46</v>
      </c>
    </row>
    <row r="844" spans="1:13" x14ac:dyDescent="0.2">
      <c r="A844" s="6">
        <v>2018</v>
      </c>
      <c r="B844" s="6">
        <v>2934473</v>
      </c>
      <c r="C844" s="6" t="s">
        <v>59</v>
      </c>
      <c r="D844" s="6">
        <v>1</v>
      </c>
      <c r="E844" s="6" t="s">
        <v>18</v>
      </c>
      <c r="F844" s="6" t="s">
        <v>9</v>
      </c>
      <c r="G844" s="6" t="s">
        <v>9</v>
      </c>
      <c r="H844" s="6" t="s">
        <v>9</v>
      </c>
      <c r="I844" s="6" t="s">
        <v>9</v>
      </c>
      <c r="J844" s="6" t="s">
        <v>9</v>
      </c>
      <c r="K844" s="6" t="s">
        <v>10</v>
      </c>
      <c r="L844" s="6" t="s">
        <v>47</v>
      </c>
      <c r="M844" s="6" t="s">
        <v>47</v>
      </c>
    </row>
    <row r="845" spans="1:13" x14ac:dyDescent="0.2">
      <c r="A845" s="6">
        <v>2018</v>
      </c>
      <c r="B845" s="6">
        <v>2540117</v>
      </c>
      <c r="C845" s="6" t="s">
        <v>59</v>
      </c>
      <c r="D845" s="6">
        <v>2</v>
      </c>
      <c r="E845" s="6" t="s">
        <v>18</v>
      </c>
      <c r="F845" s="6" t="s">
        <v>9</v>
      </c>
      <c r="G845" s="6" t="s">
        <v>10</v>
      </c>
      <c r="H845" s="6" t="s">
        <v>10</v>
      </c>
      <c r="I845" s="6" t="s">
        <v>10</v>
      </c>
      <c r="J845" s="6" t="s">
        <v>10</v>
      </c>
      <c r="K845" s="6" t="s">
        <v>10</v>
      </c>
      <c r="L845" s="6" t="s">
        <v>47</v>
      </c>
      <c r="M845" s="6" t="s">
        <v>46</v>
      </c>
    </row>
    <row r="846" spans="1:13" x14ac:dyDescent="0.2">
      <c r="A846" s="6">
        <v>2018</v>
      </c>
      <c r="B846" s="6">
        <v>2823699</v>
      </c>
      <c r="C846" s="6" t="s">
        <v>59</v>
      </c>
      <c r="D846" s="6">
        <v>2</v>
      </c>
      <c r="E846" s="6" t="s">
        <v>18</v>
      </c>
      <c r="F846" s="6" t="s">
        <v>9</v>
      </c>
      <c r="G846" s="6" t="s">
        <v>9</v>
      </c>
      <c r="H846" s="6" t="s">
        <v>9</v>
      </c>
      <c r="I846" s="6" t="s">
        <v>9</v>
      </c>
      <c r="J846" s="6" t="s">
        <v>9</v>
      </c>
      <c r="K846" s="6" t="s">
        <v>9</v>
      </c>
      <c r="L846" s="6" t="s">
        <v>47</v>
      </c>
      <c r="M846" s="6" t="s">
        <v>47</v>
      </c>
    </row>
    <row r="847" spans="1:13" x14ac:dyDescent="0.2">
      <c r="A847" s="6">
        <v>2018</v>
      </c>
      <c r="B847" s="6">
        <v>2999190</v>
      </c>
      <c r="C847" s="6" t="s">
        <v>59</v>
      </c>
      <c r="D847" s="6">
        <v>2</v>
      </c>
      <c r="E847" s="6" t="s">
        <v>18</v>
      </c>
      <c r="F847" s="6" t="s">
        <v>9</v>
      </c>
      <c r="G847" s="6" t="s">
        <v>10</v>
      </c>
      <c r="H847" s="6" t="s">
        <v>10</v>
      </c>
      <c r="I847" s="6" t="s">
        <v>8</v>
      </c>
      <c r="J847" s="6" t="s">
        <v>9</v>
      </c>
      <c r="K847" s="6" t="s">
        <v>9</v>
      </c>
      <c r="L847" s="6" t="s">
        <v>47</v>
      </c>
      <c r="M847" s="6" t="s">
        <v>47</v>
      </c>
    </row>
    <row r="848" spans="1:13" x14ac:dyDescent="0.2">
      <c r="A848" s="6">
        <v>2018</v>
      </c>
      <c r="B848" s="6">
        <v>2778519</v>
      </c>
      <c r="C848" s="6" t="s">
        <v>59</v>
      </c>
      <c r="D848" s="6">
        <v>3</v>
      </c>
      <c r="E848" s="6" t="s">
        <v>20</v>
      </c>
      <c r="F848" s="6" t="s">
        <v>9</v>
      </c>
      <c r="G848" s="6" t="s">
        <v>10</v>
      </c>
      <c r="H848" s="6" t="s">
        <v>10</v>
      </c>
      <c r="I848" s="6" t="s">
        <v>10</v>
      </c>
      <c r="J848" s="6" t="s">
        <v>10</v>
      </c>
      <c r="K848" s="6" t="s">
        <v>9</v>
      </c>
      <c r="L848" s="6" t="s">
        <v>47</v>
      </c>
      <c r="M848" s="6" t="s">
        <v>46</v>
      </c>
    </row>
    <row r="849" spans="1:13" x14ac:dyDescent="0.2">
      <c r="A849" s="6">
        <v>2018</v>
      </c>
      <c r="B849" s="6">
        <v>2979171</v>
      </c>
      <c r="C849" s="6" t="s">
        <v>59</v>
      </c>
      <c r="D849" s="6">
        <v>3</v>
      </c>
      <c r="E849" s="6" t="s">
        <v>18</v>
      </c>
      <c r="F849" s="6" t="s">
        <v>9</v>
      </c>
      <c r="G849" s="6" t="s">
        <v>9</v>
      </c>
      <c r="H849" s="6" t="s">
        <v>8</v>
      </c>
      <c r="I849" s="6" t="s">
        <v>8</v>
      </c>
      <c r="J849" s="6" t="s">
        <v>9</v>
      </c>
      <c r="K849" s="6" t="s">
        <v>8</v>
      </c>
      <c r="L849" s="6" t="s">
        <v>47</v>
      </c>
      <c r="M849" s="6" t="s">
        <v>47</v>
      </c>
    </row>
    <row r="850" spans="1:13" x14ac:dyDescent="0.2">
      <c r="A850" s="6">
        <v>2018</v>
      </c>
      <c r="B850" s="6">
        <v>2739576</v>
      </c>
      <c r="C850" s="6" t="s">
        <v>59</v>
      </c>
      <c r="D850" s="6">
        <v>4</v>
      </c>
      <c r="E850" s="6" t="s">
        <v>18</v>
      </c>
      <c r="F850" s="6" t="s">
        <v>9</v>
      </c>
      <c r="G850" s="6" t="s">
        <v>9</v>
      </c>
      <c r="H850" s="6" t="s">
        <v>9</v>
      </c>
      <c r="I850" s="6" t="s">
        <v>9</v>
      </c>
      <c r="J850" s="6" t="s">
        <v>10</v>
      </c>
      <c r="K850" s="6" t="s">
        <v>9</v>
      </c>
      <c r="L850" s="6" t="s">
        <v>47</v>
      </c>
      <c r="M850" s="6" t="s">
        <v>47</v>
      </c>
    </row>
    <row r="851" spans="1:13" x14ac:dyDescent="0.2">
      <c r="A851" s="6">
        <v>2018</v>
      </c>
      <c r="B851" s="6">
        <v>2854547</v>
      </c>
      <c r="C851" s="6" t="s">
        <v>59</v>
      </c>
      <c r="D851" s="6">
        <v>4</v>
      </c>
      <c r="E851" s="6" t="s">
        <v>18</v>
      </c>
      <c r="F851" s="6" t="s">
        <v>9</v>
      </c>
      <c r="G851" s="6" t="s">
        <v>9</v>
      </c>
      <c r="H851" s="6" t="s">
        <v>9</v>
      </c>
      <c r="I851" s="6" t="s">
        <v>9</v>
      </c>
      <c r="J851" s="6" t="s">
        <v>8</v>
      </c>
      <c r="K851" s="6" t="s">
        <v>9</v>
      </c>
      <c r="L851" s="6" t="s">
        <v>47</v>
      </c>
      <c r="M851" s="6" t="s">
        <v>47</v>
      </c>
    </row>
    <row r="852" spans="1:13" x14ac:dyDescent="0.2">
      <c r="A852" s="6">
        <v>2018</v>
      </c>
      <c r="B852" s="6">
        <v>2275693</v>
      </c>
      <c r="C852" s="6" t="s">
        <v>59</v>
      </c>
      <c r="D852" s="6">
        <v>5</v>
      </c>
      <c r="E852" s="6" t="s">
        <v>18</v>
      </c>
      <c r="F852" s="6" t="s">
        <v>9</v>
      </c>
      <c r="G852" s="6" t="s">
        <v>10</v>
      </c>
      <c r="H852" s="6" t="s">
        <v>10</v>
      </c>
      <c r="I852" s="6" t="s">
        <v>10</v>
      </c>
      <c r="J852" s="6" t="s">
        <v>10</v>
      </c>
      <c r="K852" s="6" t="s">
        <v>9</v>
      </c>
      <c r="L852" s="6" t="s">
        <v>47</v>
      </c>
      <c r="M852" s="6" t="s">
        <v>49</v>
      </c>
    </row>
    <row r="853" spans="1:13" x14ac:dyDescent="0.2">
      <c r="A853" s="6">
        <v>2018</v>
      </c>
      <c r="B853" s="6">
        <v>2079903</v>
      </c>
      <c r="C853" s="6" t="s">
        <v>59</v>
      </c>
      <c r="D853" s="6">
        <v>6</v>
      </c>
      <c r="E853" s="6" t="s">
        <v>21</v>
      </c>
      <c r="F853" s="6" t="s">
        <v>9</v>
      </c>
      <c r="G853" s="6" t="s">
        <v>7</v>
      </c>
      <c r="H853" s="6" t="s">
        <v>8</v>
      </c>
      <c r="I853" s="6" t="s">
        <v>8</v>
      </c>
      <c r="J853" s="6" t="s">
        <v>8</v>
      </c>
      <c r="K853" s="6" t="s">
        <v>8</v>
      </c>
      <c r="L853" s="6" t="s">
        <v>47</v>
      </c>
      <c r="M853" s="6" t="s">
        <v>47</v>
      </c>
    </row>
    <row r="854" spans="1:13" x14ac:dyDescent="0.2">
      <c r="A854" s="6">
        <v>2018</v>
      </c>
      <c r="B854" s="6">
        <v>2114923</v>
      </c>
      <c r="C854" s="6" t="s">
        <v>59</v>
      </c>
      <c r="D854" s="6">
        <v>7</v>
      </c>
      <c r="E854" s="6" t="s">
        <v>21</v>
      </c>
      <c r="F854" s="6" t="s">
        <v>9</v>
      </c>
      <c r="G854" s="6" t="s">
        <v>9</v>
      </c>
      <c r="H854" s="6" t="s">
        <v>9</v>
      </c>
      <c r="I854" s="6" t="s">
        <v>9</v>
      </c>
      <c r="J854" s="6" t="s">
        <v>9</v>
      </c>
      <c r="K854" s="6" t="s">
        <v>9</v>
      </c>
      <c r="L854" s="6" t="s">
        <v>47</v>
      </c>
      <c r="M854" s="6" t="s">
        <v>47</v>
      </c>
    </row>
    <row r="855" spans="1:13" x14ac:dyDescent="0.2">
      <c r="A855" s="6">
        <v>2018</v>
      </c>
      <c r="B855" s="6">
        <v>2287308</v>
      </c>
      <c r="C855" s="6" t="s">
        <v>59</v>
      </c>
      <c r="D855" s="6">
        <v>7</v>
      </c>
      <c r="E855" s="6" t="s">
        <v>21</v>
      </c>
      <c r="F855" s="6" t="s">
        <v>9</v>
      </c>
      <c r="G855" s="6" t="s">
        <v>8</v>
      </c>
      <c r="H855" s="6" t="s">
        <v>8</v>
      </c>
      <c r="I855" s="6" t="s">
        <v>8</v>
      </c>
      <c r="J855" s="6" t="s">
        <v>8</v>
      </c>
      <c r="K855" s="6" t="s">
        <v>9</v>
      </c>
      <c r="L855" s="6" t="s">
        <v>47</v>
      </c>
      <c r="M855" s="6" t="s">
        <v>47</v>
      </c>
    </row>
    <row r="856" spans="1:13" x14ac:dyDescent="0.2">
      <c r="A856" s="6">
        <v>2018</v>
      </c>
      <c r="B856" s="6">
        <v>2349716</v>
      </c>
      <c r="C856" s="6" t="s">
        <v>59</v>
      </c>
      <c r="D856" s="6">
        <v>7</v>
      </c>
      <c r="E856" s="6" t="s">
        <v>21</v>
      </c>
      <c r="F856" s="6" t="s">
        <v>9</v>
      </c>
      <c r="G856" s="6" t="s">
        <v>9</v>
      </c>
      <c r="H856" s="6" t="s">
        <v>8</v>
      </c>
      <c r="I856" s="6" t="s">
        <v>8</v>
      </c>
      <c r="J856" s="6" t="s">
        <v>9</v>
      </c>
      <c r="K856" s="6" t="s">
        <v>9</v>
      </c>
      <c r="L856" s="6" t="s">
        <v>47</v>
      </c>
      <c r="M856" s="6" t="s">
        <v>48</v>
      </c>
    </row>
    <row r="857" spans="1:13" x14ac:dyDescent="0.2">
      <c r="A857" s="6">
        <v>2018</v>
      </c>
      <c r="B857" s="6">
        <v>2863966</v>
      </c>
      <c r="C857" s="6" t="s">
        <v>59</v>
      </c>
      <c r="D857" s="6">
        <v>7</v>
      </c>
      <c r="E857" s="6" t="s">
        <v>21</v>
      </c>
      <c r="F857" s="6" t="s">
        <v>9</v>
      </c>
      <c r="G857" s="6" t="s">
        <v>9</v>
      </c>
      <c r="H857" s="6" t="s">
        <v>8</v>
      </c>
      <c r="I857" s="6" t="s">
        <v>8</v>
      </c>
      <c r="J857" s="6" t="s">
        <v>9</v>
      </c>
      <c r="K857" s="6" t="s">
        <v>9</v>
      </c>
      <c r="L857" s="6" t="s">
        <v>47</v>
      </c>
      <c r="M857" s="6" t="s">
        <v>48</v>
      </c>
    </row>
    <row r="858" spans="1:13" x14ac:dyDescent="0.2">
      <c r="A858" s="6">
        <v>2019</v>
      </c>
      <c r="B858" s="6">
        <v>2021586</v>
      </c>
      <c r="C858" s="6" t="s">
        <v>59</v>
      </c>
      <c r="D858" s="6">
        <v>1</v>
      </c>
      <c r="E858" s="6" t="s">
        <v>20</v>
      </c>
      <c r="F858" s="6" t="s">
        <v>9</v>
      </c>
      <c r="G858" s="6" t="s">
        <v>10</v>
      </c>
      <c r="H858" s="6" t="s">
        <v>10</v>
      </c>
      <c r="I858" s="6" t="s">
        <v>9</v>
      </c>
      <c r="J858" s="6" t="s">
        <v>9</v>
      </c>
      <c r="K858" s="6" t="s">
        <v>7</v>
      </c>
      <c r="L858" s="6" t="s">
        <v>47</v>
      </c>
      <c r="M858" s="6" t="s">
        <v>47</v>
      </c>
    </row>
    <row r="859" spans="1:13" x14ac:dyDescent="0.2">
      <c r="A859" s="6">
        <v>2019</v>
      </c>
      <c r="B859" s="6">
        <v>2397056</v>
      </c>
      <c r="C859" s="6" t="s">
        <v>59</v>
      </c>
      <c r="D859" s="6">
        <v>2</v>
      </c>
      <c r="E859" s="6" t="s">
        <v>18</v>
      </c>
      <c r="F859" s="6" t="s">
        <v>9</v>
      </c>
      <c r="G859" s="6" t="s">
        <v>8</v>
      </c>
      <c r="H859" s="6" t="s">
        <v>8</v>
      </c>
      <c r="I859" s="6" t="s">
        <v>8</v>
      </c>
      <c r="J859" s="6" t="s">
        <v>8</v>
      </c>
      <c r="K859" s="6" t="s">
        <v>7</v>
      </c>
      <c r="L859" s="6" t="s">
        <v>47</v>
      </c>
      <c r="M859" s="6" t="s">
        <v>47</v>
      </c>
    </row>
    <row r="860" spans="1:13" x14ac:dyDescent="0.2">
      <c r="A860" s="6">
        <v>2019</v>
      </c>
      <c r="B860" s="6">
        <v>2923695</v>
      </c>
      <c r="C860" s="6" t="s">
        <v>59</v>
      </c>
      <c r="D860" s="6">
        <v>2</v>
      </c>
      <c r="E860" s="6" t="s">
        <v>18</v>
      </c>
      <c r="F860" s="6" t="s">
        <v>9</v>
      </c>
      <c r="G860" s="6" t="s">
        <v>8</v>
      </c>
      <c r="H860" s="6" t="s">
        <v>9</v>
      </c>
      <c r="I860" s="6" t="s">
        <v>9</v>
      </c>
      <c r="J860" s="6" t="s">
        <v>9</v>
      </c>
      <c r="K860" s="6" t="s">
        <v>9</v>
      </c>
      <c r="L860" s="6" t="s">
        <v>47</v>
      </c>
      <c r="M860" s="6" t="s">
        <v>46</v>
      </c>
    </row>
    <row r="861" spans="1:13" x14ac:dyDescent="0.2">
      <c r="A861" s="6">
        <v>2019</v>
      </c>
      <c r="B861" s="6">
        <v>2000402</v>
      </c>
      <c r="C861" s="6" t="s">
        <v>59</v>
      </c>
      <c r="D861" s="6">
        <v>3</v>
      </c>
      <c r="E861" s="6" t="s">
        <v>18</v>
      </c>
      <c r="F861" s="6" t="s">
        <v>9</v>
      </c>
      <c r="G861" s="6" t="s">
        <v>9</v>
      </c>
      <c r="H861" s="6" t="s">
        <v>9</v>
      </c>
      <c r="I861" s="6" t="s">
        <v>9</v>
      </c>
      <c r="J861" s="6" t="s">
        <v>9</v>
      </c>
      <c r="K861" s="6" t="s">
        <v>9</v>
      </c>
      <c r="L861" s="6" t="s">
        <v>47</v>
      </c>
      <c r="M861" s="6" t="s">
        <v>47</v>
      </c>
    </row>
    <row r="862" spans="1:13" x14ac:dyDescent="0.2">
      <c r="A862" s="6">
        <v>2019</v>
      </c>
      <c r="B862" s="6">
        <v>2373624</v>
      </c>
      <c r="C862" s="6" t="s">
        <v>59</v>
      </c>
      <c r="D862" s="6">
        <v>4</v>
      </c>
      <c r="E862" s="6" t="s">
        <v>18</v>
      </c>
      <c r="F862" s="6" t="s">
        <v>9</v>
      </c>
      <c r="G862" s="6" t="s">
        <v>10</v>
      </c>
      <c r="H862" s="6" t="s">
        <v>10</v>
      </c>
      <c r="I862" s="6" t="s">
        <v>10</v>
      </c>
      <c r="J862" s="6" t="s">
        <v>10</v>
      </c>
      <c r="K862" s="6" t="s">
        <v>9</v>
      </c>
      <c r="L862" s="6" t="s">
        <v>47</v>
      </c>
      <c r="M862" s="6" t="s">
        <v>46</v>
      </c>
    </row>
    <row r="863" spans="1:13" x14ac:dyDescent="0.2">
      <c r="A863" s="6">
        <v>2019</v>
      </c>
      <c r="B863" s="6">
        <v>2707346</v>
      </c>
      <c r="C863" s="6" t="s">
        <v>59</v>
      </c>
      <c r="D863" s="6">
        <v>4</v>
      </c>
      <c r="E863" s="6" t="s">
        <v>18</v>
      </c>
      <c r="F863" s="6" t="s">
        <v>9</v>
      </c>
      <c r="G863" s="6" t="s">
        <v>10</v>
      </c>
      <c r="H863" s="6" t="s">
        <v>10</v>
      </c>
      <c r="I863" s="6" t="s">
        <v>9</v>
      </c>
      <c r="J863" s="6" t="s">
        <v>10</v>
      </c>
      <c r="K863" s="6" t="s">
        <v>9</v>
      </c>
      <c r="L863" s="6" t="s">
        <v>47</v>
      </c>
      <c r="M863" s="6" t="s">
        <v>47</v>
      </c>
    </row>
    <row r="864" spans="1:13" x14ac:dyDescent="0.2">
      <c r="A864" s="6">
        <v>2019</v>
      </c>
      <c r="B864" s="6">
        <v>2028992</v>
      </c>
      <c r="C864" s="6" t="s">
        <v>59</v>
      </c>
      <c r="D864" s="6">
        <v>6</v>
      </c>
      <c r="E864" s="6" t="s">
        <v>21</v>
      </c>
      <c r="F864" s="6" t="s">
        <v>9</v>
      </c>
      <c r="G864" s="6" t="s">
        <v>10</v>
      </c>
      <c r="H864" s="6" t="s">
        <v>10</v>
      </c>
      <c r="I864" s="6" t="s">
        <v>10</v>
      </c>
      <c r="J864" s="6" t="s">
        <v>8</v>
      </c>
      <c r="K864" s="6" t="s">
        <v>9</v>
      </c>
      <c r="L864" s="6" t="s">
        <v>47</v>
      </c>
      <c r="M864" s="6" t="s">
        <v>46</v>
      </c>
    </row>
    <row r="865" spans="1:13" x14ac:dyDescent="0.2">
      <c r="A865" s="6">
        <v>2019</v>
      </c>
      <c r="B865" s="6">
        <v>2118798</v>
      </c>
      <c r="C865" s="6" t="s">
        <v>59</v>
      </c>
      <c r="D865" s="6">
        <v>6</v>
      </c>
      <c r="E865" s="6" t="s">
        <v>21</v>
      </c>
      <c r="F865" s="6" t="s">
        <v>9</v>
      </c>
      <c r="G865" s="6" t="s">
        <v>10</v>
      </c>
      <c r="H865" s="6" t="s">
        <v>10</v>
      </c>
      <c r="I865" s="6" t="s">
        <v>9</v>
      </c>
      <c r="J865" s="6" t="s">
        <v>8</v>
      </c>
      <c r="K865" s="6" t="s">
        <v>9</v>
      </c>
      <c r="L865" s="6" t="s">
        <v>47</v>
      </c>
      <c r="M865" s="6" t="s">
        <v>47</v>
      </c>
    </row>
    <row r="866" spans="1:13" x14ac:dyDescent="0.2">
      <c r="A866" s="6">
        <v>2019</v>
      </c>
      <c r="B866" s="6">
        <v>2617249</v>
      </c>
      <c r="C866" s="6" t="s">
        <v>59</v>
      </c>
      <c r="D866" s="6">
        <v>6</v>
      </c>
      <c r="E866" s="6" t="s">
        <v>21</v>
      </c>
      <c r="F866" s="6" t="s">
        <v>9</v>
      </c>
      <c r="G866" s="6" t="s">
        <v>8</v>
      </c>
      <c r="H866" s="6" t="s">
        <v>8</v>
      </c>
      <c r="I866" s="6" t="s">
        <v>8</v>
      </c>
      <c r="J866" s="6" t="s">
        <v>9</v>
      </c>
      <c r="K866" s="6" t="s">
        <v>7</v>
      </c>
      <c r="L866" s="6" t="s">
        <v>47</v>
      </c>
      <c r="M866" s="6" t="s">
        <v>47</v>
      </c>
    </row>
    <row r="867" spans="1:13" x14ac:dyDescent="0.2">
      <c r="A867" s="6">
        <v>2019</v>
      </c>
      <c r="B867" s="6">
        <v>2018542</v>
      </c>
      <c r="C867" s="6" t="s">
        <v>59</v>
      </c>
      <c r="D867" s="6">
        <v>7</v>
      </c>
      <c r="E867" s="6" t="s">
        <v>21</v>
      </c>
      <c r="F867" s="6" t="s">
        <v>9</v>
      </c>
      <c r="G867" s="6" t="s">
        <v>10</v>
      </c>
      <c r="H867" s="6" t="s">
        <v>10</v>
      </c>
      <c r="I867" s="6" t="s">
        <v>10</v>
      </c>
      <c r="J867" s="6" t="s">
        <v>10</v>
      </c>
      <c r="K867" s="6" t="s">
        <v>9</v>
      </c>
      <c r="L867" s="6" t="s">
        <v>47</v>
      </c>
      <c r="M867" s="6" t="s">
        <v>46</v>
      </c>
    </row>
    <row r="868" spans="1:13" x14ac:dyDescent="0.2">
      <c r="A868" s="6">
        <v>2019</v>
      </c>
      <c r="B868" s="6">
        <v>2122254</v>
      </c>
      <c r="C868" s="6" t="s">
        <v>59</v>
      </c>
      <c r="D868" s="6">
        <v>7</v>
      </c>
      <c r="E868" s="6" t="s">
        <v>21</v>
      </c>
      <c r="F868" s="6" t="s">
        <v>9</v>
      </c>
      <c r="G868" s="6" t="s">
        <v>10</v>
      </c>
      <c r="H868" s="6" t="s">
        <v>10</v>
      </c>
      <c r="I868" s="6" t="s">
        <v>9</v>
      </c>
      <c r="J868" s="6" t="s">
        <v>10</v>
      </c>
      <c r="K868" s="6" t="s">
        <v>10</v>
      </c>
      <c r="L868" s="6" t="s">
        <v>47</v>
      </c>
      <c r="M868" s="6" t="s">
        <v>47</v>
      </c>
    </row>
    <row r="869" spans="1:13" x14ac:dyDescent="0.2">
      <c r="A869" s="6">
        <v>2019</v>
      </c>
      <c r="B869" s="6">
        <v>2393128</v>
      </c>
      <c r="C869" s="6" t="s">
        <v>59</v>
      </c>
      <c r="D869" s="6">
        <v>7</v>
      </c>
      <c r="E869" s="6" t="s">
        <v>21</v>
      </c>
      <c r="F869" s="6" t="s">
        <v>9</v>
      </c>
      <c r="G869" s="6" t="s">
        <v>8</v>
      </c>
      <c r="H869" s="6" t="s">
        <v>7</v>
      </c>
      <c r="I869" s="6" t="s">
        <v>7</v>
      </c>
      <c r="J869" s="6" t="s">
        <v>7</v>
      </c>
      <c r="K869" s="6" t="s">
        <v>7</v>
      </c>
      <c r="L869" s="6" t="s">
        <v>47</v>
      </c>
      <c r="M869" s="6" t="s">
        <v>47</v>
      </c>
    </row>
    <row r="870" spans="1:13" x14ac:dyDescent="0.2">
      <c r="A870" s="6">
        <v>2019</v>
      </c>
      <c r="B870" s="6">
        <v>2517757</v>
      </c>
      <c r="C870" s="6" t="s">
        <v>59</v>
      </c>
      <c r="D870" s="6">
        <v>7</v>
      </c>
      <c r="E870" s="6" t="s">
        <v>21</v>
      </c>
      <c r="F870" s="6" t="s">
        <v>9</v>
      </c>
      <c r="G870" s="6" t="s">
        <v>9</v>
      </c>
      <c r="H870" s="6" t="s">
        <v>9</v>
      </c>
      <c r="I870" s="6" t="s">
        <v>8</v>
      </c>
      <c r="J870" s="6" t="s">
        <v>8</v>
      </c>
      <c r="K870" s="6" t="s">
        <v>8</v>
      </c>
      <c r="L870" s="6" t="s">
        <v>47</v>
      </c>
      <c r="M870" s="6" t="s">
        <v>47</v>
      </c>
    </row>
    <row r="871" spans="1:13" x14ac:dyDescent="0.2">
      <c r="A871" s="6">
        <v>2019</v>
      </c>
      <c r="B871" s="6">
        <v>2624207</v>
      </c>
      <c r="C871" s="6" t="s">
        <v>59</v>
      </c>
      <c r="D871" s="6">
        <v>8</v>
      </c>
      <c r="E871" s="6" t="s">
        <v>21</v>
      </c>
      <c r="F871" s="6" t="s">
        <v>9</v>
      </c>
      <c r="G871" s="6" t="s">
        <v>7</v>
      </c>
      <c r="H871" s="6" t="s">
        <v>7</v>
      </c>
      <c r="I871" s="6" t="s">
        <v>9</v>
      </c>
      <c r="J871" s="6" t="s">
        <v>8</v>
      </c>
      <c r="K871" s="6" t="s">
        <v>8</v>
      </c>
      <c r="L871" s="6" t="s">
        <v>47</v>
      </c>
      <c r="M871" s="6" t="s">
        <v>48</v>
      </c>
    </row>
    <row r="872" spans="1:13" x14ac:dyDescent="0.2">
      <c r="A872" s="6">
        <v>2019</v>
      </c>
      <c r="B872" s="6">
        <v>2723371</v>
      </c>
      <c r="C872" s="6" t="s">
        <v>59</v>
      </c>
      <c r="D872" s="6">
        <v>8</v>
      </c>
      <c r="E872" s="6" t="s">
        <v>21</v>
      </c>
      <c r="F872" s="6" t="s">
        <v>9</v>
      </c>
      <c r="G872" s="6" t="s">
        <v>10</v>
      </c>
      <c r="H872" s="6" t="s">
        <v>10</v>
      </c>
      <c r="I872" s="6" t="s">
        <v>9</v>
      </c>
      <c r="J872" s="6" t="s">
        <v>10</v>
      </c>
      <c r="K872" s="6" t="s">
        <v>10</v>
      </c>
      <c r="L872" s="6" t="s">
        <v>47</v>
      </c>
      <c r="M872" s="6" t="s">
        <v>48</v>
      </c>
    </row>
    <row r="873" spans="1:13" x14ac:dyDescent="0.2">
      <c r="A873" s="6">
        <v>2018</v>
      </c>
      <c r="B873" s="6">
        <v>2337807</v>
      </c>
      <c r="C873" s="6" t="s">
        <v>59</v>
      </c>
      <c r="D873" s="6">
        <v>0</v>
      </c>
      <c r="E873" s="6" t="s">
        <v>20</v>
      </c>
      <c r="F873" s="6" t="s">
        <v>11</v>
      </c>
      <c r="G873" s="6" t="s">
        <v>10</v>
      </c>
      <c r="H873" s="6" t="s">
        <v>9</v>
      </c>
      <c r="I873" s="6" t="s">
        <v>9</v>
      </c>
      <c r="J873" s="6" t="s">
        <v>10</v>
      </c>
      <c r="K873" s="6" t="s">
        <v>10</v>
      </c>
      <c r="L873" s="6" t="s">
        <v>47</v>
      </c>
      <c r="M873" s="6" t="s">
        <v>46</v>
      </c>
    </row>
    <row r="874" spans="1:13" x14ac:dyDescent="0.2">
      <c r="A874" s="6">
        <v>2018</v>
      </c>
      <c r="B874" s="6">
        <v>2853025</v>
      </c>
      <c r="C874" s="6" t="s">
        <v>59</v>
      </c>
      <c r="D874" s="6">
        <v>0</v>
      </c>
      <c r="E874" s="6" t="s">
        <v>20</v>
      </c>
      <c r="F874" s="6" t="s">
        <v>11</v>
      </c>
      <c r="G874" s="6" t="s">
        <v>11</v>
      </c>
      <c r="H874" s="6" t="s">
        <v>11</v>
      </c>
      <c r="I874" s="6" t="s">
        <v>11</v>
      </c>
      <c r="J874" s="6" t="s">
        <v>11</v>
      </c>
      <c r="K874" s="6" t="s">
        <v>11</v>
      </c>
      <c r="L874" s="6" t="s">
        <v>47</v>
      </c>
      <c r="M874" s="6" t="s">
        <v>46</v>
      </c>
    </row>
    <row r="875" spans="1:13" x14ac:dyDescent="0.2">
      <c r="A875" s="6">
        <v>2018</v>
      </c>
      <c r="B875" s="6">
        <v>2581095</v>
      </c>
      <c r="C875" s="6" t="s">
        <v>59</v>
      </c>
      <c r="D875" s="6">
        <v>1</v>
      </c>
      <c r="E875" s="6" t="s">
        <v>18</v>
      </c>
      <c r="F875" s="6" t="s">
        <v>11</v>
      </c>
      <c r="G875" s="6" t="s">
        <v>11</v>
      </c>
      <c r="H875" s="6" t="s">
        <v>11</v>
      </c>
      <c r="I875" s="6" t="s">
        <v>11</v>
      </c>
      <c r="J875" s="6" t="s">
        <v>11</v>
      </c>
      <c r="K875" s="6" t="s">
        <v>11</v>
      </c>
      <c r="L875" s="6" t="s">
        <v>47</v>
      </c>
      <c r="M875" s="6" t="s">
        <v>46</v>
      </c>
    </row>
    <row r="876" spans="1:13" x14ac:dyDescent="0.2">
      <c r="A876" s="6">
        <v>2018</v>
      </c>
      <c r="B876" s="6">
        <v>2268258</v>
      </c>
      <c r="C876" s="6" t="s">
        <v>59</v>
      </c>
      <c r="D876" s="6">
        <v>3</v>
      </c>
      <c r="E876" s="6" t="s">
        <v>18</v>
      </c>
      <c r="F876" s="6" t="s">
        <v>11</v>
      </c>
      <c r="G876" s="6" t="s">
        <v>9</v>
      </c>
      <c r="H876" s="6" t="s">
        <v>9</v>
      </c>
      <c r="I876" s="6" t="s">
        <v>9</v>
      </c>
      <c r="J876" s="6" t="s">
        <v>9</v>
      </c>
      <c r="K876" s="6" t="s">
        <v>11</v>
      </c>
      <c r="L876" s="6" t="s">
        <v>47</v>
      </c>
      <c r="M876" s="6" t="s">
        <v>47</v>
      </c>
    </row>
    <row r="877" spans="1:13" x14ac:dyDescent="0.2">
      <c r="A877" s="6">
        <v>2018</v>
      </c>
      <c r="B877" s="6">
        <v>2954125</v>
      </c>
      <c r="C877" s="6" t="s">
        <v>59</v>
      </c>
      <c r="D877" s="6">
        <v>3</v>
      </c>
      <c r="E877" s="6" t="s">
        <v>18</v>
      </c>
      <c r="F877" s="6" t="s">
        <v>11</v>
      </c>
      <c r="G877" s="6" t="s">
        <v>10</v>
      </c>
      <c r="H877" s="6" t="s">
        <v>9</v>
      </c>
      <c r="I877" s="6" t="s">
        <v>9</v>
      </c>
      <c r="J877" s="6" t="s">
        <v>9</v>
      </c>
      <c r="K877" s="6" t="s">
        <v>10</v>
      </c>
      <c r="L877" s="6" t="s">
        <v>47</v>
      </c>
      <c r="M877" s="6" t="s">
        <v>46</v>
      </c>
    </row>
    <row r="878" spans="1:13" x14ac:dyDescent="0.2">
      <c r="A878" s="6">
        <v>2018</v>
      </c>
      <c r="B878" s="6">
        <v>2223054</v>
      </c>
      <c r="C878" s="6" t="s">
        <v>59</v>
      </c>
      <c r="D878" s="6">
        <v>4</v>
      </c>
      <c r="E878" s="6" t="s">
        <v>18</v>
      </c>
      <c r="F878" s="6" t="s">
        <v>11</v>
      </c>
      <c r="G878" s="6" t="s">
        <v>11</v>
      </c>
      <c r="H878" s="6" t="s">
        <v>10</v>
      </c>
      <c r="I878" s="6" t="s">
        <v>10</v>
      </c>
      <c r="J878" s="6" t="s">
        <v>10</v>
      </c>
      <c r="K878" s="6" t="s">
        <v>11</v>
      </c>
      <c r="L878" s="6" t="s">
        <v>47</v>
      </c>
      <c r="M878" s="6" t="s">
        <v>47</v>
      </c>
    </row>
    <row r="879" spans="1:13" x14ac:dyDescent="0.2">
      <c r="A879" s="6">
        <v>2018</v>
      </c>
      <c r="B879" s="6">
        <v>2728647</v>
      </c>
      <c r="C879" s="6" t="s">
        <v>59</v>
      </c>
      <c r="D879" s="6">
        <v>4</v>
      </c>
      <c r="E879" s="6" t="s">
        <v>20</v>
      </c>
      <c r="F879" s="6" t="s">
        <v>11</v>
      </c>
      <c r="G879" s="6" t="s">
        <v>10</v>
      </c>
      <c r="H879" s="6" t="s">
        <v>10</v>
      </c>
      <c r="I879" s="6" t="s">
        <v>10</v>
      </c>
      <c r="J879" s="6" t="s">
        <v>10</v>
      </c>
      <c r="K879" s="6" t="s">
        <v>10</v>
      </c>
      <c r="L879" s="6" t="s">
        <v>47</v>
      </c>
      <c r="M879" s="6" t="s">
        <v>45</v>
      </c>
    </row>
    <row r="880" spans="1:13" x14ac:dyDescent="0.2">
      <c r="A880" s="6">
        <v>2018</v>
      </c>
      <c r="B880" s="6">
        <v>2910349</v>
      </c>
      <c r="C880" s="6" t="s">
        <v>59</v>
      </c>
      <c r="D880" s="6">
        <v>4</v>
      </c>
      <c r="E880" s="6" t="s">
        <v>18</v>
      </c>
      <c r="F880" s="6" t="s">
        <v>11</v>
      </c>
      <c r="G880" s="6" t="s">
        <v>10</v>
      </c>
      <c r="H880" s="6" t="s">
        <v>10</v>
      </c>
      <c r="I880" s="6" t="s">
        <v>10</v>
      </c>
      <c r="J880" s="6" t="s">
        <v>10</v>
      </c>
      <c r="K880" s="6" t="s">
        <v>11</v>
      </c>
      <c r="L880" s="6" t="s">
        <v>47</v>
      </c>
      <c r="M880" s="6" t="s">
        <v>46</v>
      </c>
    </row>
    <row r="881" spans="1:13" x14ac:dyDescent="0.2">
      <c r="A881" s="6">
        <v>2018</v>
      </c>
      <c r="B881" s="6">
        <v>2003741</v>
      </c>
      <c r="C881" s="6" t="s">
        <v>59</v>
      </c>
      <c r="D881" s="6">
        <v>5</v>
      </c>
      <c r="E881" s="6" t="s">
        <v>18</v>
      </c>
      <c r="F881" s="6" t="s">
        <v>11</v>
      </c>
      <c r="G881" s="6" t="s">
        <v>11</v>
      </c>
      <c r="H881" s="6" t="s">
        <v>10</v>
      </c>
      <c r="I881" s="6" t="s">
        <v>9</v>
      </c>
      <c r="J881" s="6" t="s">
        <v>9</v>
      </c>
      <c r="K881" s="6" t="s">
        <v>10</v>
      </c>
      <c r="L881" s="6" t="s">
        <v>47</v>
      </c>
      <c r="M881" s="6" t="s">
        <v>46</v>
      </c>
    </row>
    <row r="882" spans="1:13" x14ac:dyDescent="0.2">
      <c r="A882" s="6">
        <v>2018</v>
      </c>
      <c r="B882" s="6">
        <v>2082185</v>
      </c>
      <c r="C882" s="6" t="s">
        <v>59</v>
      </c>
      <c r="D882" s="6">
        <v>5</v>
      </c>
      <c r="E882" s="6" t="s">
        <v>18</v>
      </c>
      <c r="F882" s="6" t="s">
        <v>11</v>
      </c>
      <c r="G882" s="6" t="s">
        <v>11</v>
      </c>
      <c r="H882" s="6" t="s">
        <v>11</v>
      </c>
      <c r="I882" s="6" t="s">
        <v>11</v>
      </c>
      <c r="J882" s="6" t="s">
        <v>11</v>
      </c>
      <c r="K882" s="6" t="s">
        <v>11</v>
      </c>
      <c r="L882" s="6" t="s">
        <v>47</v>
      </c>
      <c r="M882" s="6" t="s">
        <v>47</v>
      </c>
    </row>
    <row r="883" spans="1:13" x14ac:dyDescent="0.2">
      <c r="A883" s="6">
        <v>2018</v>
      </c>
      <c r="B883" s="6">
        <v>2101137</v>
      </c>
      <c r="C883" s="6" t="s">
        <v>59</v>
      </c>
      <c r="D883" s="6">
        <v>5</v>
      </c>
      <c r="E883" s="6" t="s">
        <v>18</v>
      </c>
      <c r="F883" s="6" t="s">
        <v>11</v>
      </c>
      <c r="G883" s="6" t="s">
        <v>11</v>
      </c>
      <c r="H883" s="6" t="s">
        <v>11</v>
      </c>
      <c r="I883" s="6" t="s">
        <v>11</v>
      </c>
      <c r="J883" s="6" t="s">
        <v>11</v>
      </c>
      <c r="K883" s="6" t="s">
        <v>11</v>
      </c>
      <c r="L883" s="6" t="s">
        <v>47</v>
      </c>
      <c r="M883" s="6" t="s">
        <v>46</v>
      </c>
    </row>
    <row r="884" spans="1:13" x14ac:dyDescent="0.2">
      <c r="A884" s="6">
        <v>2018</v>
      </c>
      <c r="B884" s="6">
        <v>2696467</v>
      </c>
      <c r="C884" s="6" t="s">
        <v>59</v>
      </c>
      <c r="D884" s="6">
        <v>5</v>
      </c>
      <c r="E884" s="6" t="s">
        <v>20</v>
      </c>
      <c r="F884" s="6" t="s">
        <v>11</v>
      </c>
      <c r="G884" s="6" t="s">
        <v>10</v>
      </c>
      <c r="H884" s="6" t="s">
        <v>10</v>
      </c>
      <c r="I884" s="6" t="s">
        <v>10</v>
      </c>
      <c r="J884" s="6" t="s">
        <v>10</v>
      </c>
      <c r="K884" s="6" t="s">
        <v>11</v>
      </c>
      <c r="L884" s="6" t="s">
        <v>47</v>
      </c>
      <c r="M884" s="6" t="s">
        <v>47</v>
      </c>
    </row>
    <row r="885" spans="1:13" x14ac:dyDescent="0.2">
      <c r="A885" s="6">
        <v>2018</v>
      </c>
      <c r="B885" s="6">
        <v>2697627</v>
      </c>
      <c r="C885" s="6" t="s">
        <v>59</v>
      </c>
      <c r="D885" s="6">
        <v>5</v>
      </c>
      <c r="E885" s="6" t="s">
        <v>18</v>
      </c>
      <c r="F885" s="6" t="s">
        <v>11</v>
      </c>
      <c r="G885" s="6" t="s">
        <v>10</v>
      </c>
      <c r="H885" s="6" t="s">
        <v>10</v>
      </c>
      <c r="I885" s="6" t="s">
        <v>10</v>
      </c>
      <c r="J885" s="6" t="s">
        <v>10</v>
      </c>
      <c r="K885" s="6" t="s">
        <v>9</v>
      </c>
      <c r="L885" s="6" t="s">
        <v>47</v>
      </c>
      <c r="M885" s="6" t="s">
        <v>47</v>
      </c>
    </row>
    <row r="886" spans="1:13" x14ac:dyDescent="0.2">
      <c r="A886" s="6">
        <v>2018</v>
      </c>
      <c r="B886" s="6">
        <v>2974203</v>
      </c>
      <c r="C886" s="6" t="s">
        <v>59</v>
      </c>
      <c r="D886" s="6">
        <v>5</v>
      </c>
      <c r="E886" s="6" t="s">
        <v>18</v>
      </c>
      <c r="F886" s="6" t="s">
        <v>11</v>
      </c>
      <c r="G886" s="6" t="s">
        <v>10</v>
      </c>
      <c r="H886" s="6" t="s">
        <v>10</v>
      </c>
      <c r="I886" s="6" t="s">
        <v>9</v>
      </c>
      <c r="J886" s="6" t="s">
        <v>9</v>
      </c>
      <c r="K886" s="6" t="s">
        <v>10</v>
      </c>
      <c r="L886" s="6" t="s">
        <v>47</v>
      </c>
      <c r="M886" s="6" t="s">
        <v>47</v>
      </c>
    </row>
    <row r="887" spans="1:13" x14ac:dyDescent="0.2">
      <c r="A887" s="6">
        <v>2018</v>
      </c>
      <c r="B887" s="6">
        <v>2708922</v>
      </c>
      <c r="C887" s="6" t="s">
        <v>59</v>
      </c>
      <c r="D887" s="6">
        <v>6</v>
      </c>
      <c r="E887" s="6" t="s">
        <v>21</v>
      </c>
      <c r="F887" s="6" t="s">
        <v>11</v>
      </c>
      <c r="G887" s="6" t="s">
        <v>9</v>
      </c>
      <c r="H887" s="6" t="s">
        <v>9</v>
      </c>
      <c r="I887" s="6" t="s">
        <v>9</v>
      </c>
      <c r="J887" s="6" t="s">
        <v>9</v>
      </c>
      <c r="K887" s="6" t="s">
        <v>9</v>
      </c>
      <c r="L887" s="6" t="s">
        <v>47</v>
      </c>
      <c r="M887" s="6" t="s">
        <v>47</v>
      </c>
    </row>
    <row r="888" spans="1:13" x14ac:dyDescent="0.2">
      <c r="A888" s="6">
        <v>2018</v>
      </c>
      <c r="B888" s="6">
        <v>2975741</v>
      </c>
      <c r="C888" s="6" t="s">
        <v>59</v>
      </c>
      <c r="D888" s="6">
        <v>6</v>
      </c>
      <c r="E888" s="6" t="s">
        <v>21</v>
      </c>
      <c r="F888" s="6" t="s">
        <v>11</v>
      </c>
      <c r="G888" s="6" t="s">
        <v>9</v>
      </c>
      <c r="H888" s="6" t="s">
        <v>9</v>
      </c>
      <c r="I888" s="6" t="s">
        <v>9</v>
      </c>
      <c r="J888" s="6" t="s">
        <v>11</v>
      </c>
      <c r="K888" s="6" t="s">
        <v>10</v>
      </c>
      <c r="L888" s="6" t="s">
        <v>47</v>
      </c>
      <c r="M888" s="6" t="s">
        <v>46</v>
      </c>
    </row>
    <row r="889" spans="1:13" x14ac:dyDescent="0.2">
      <c r="A889" s="6">
        <v>2018</v>
      </c>
      <c r="B889" s="6">
        <v>2673453</v>
      </c>
      <c r="C889" s="6" t="s">
        <v>59</v>
      </c>
      <c r="D889" s="6">
        <v>7</v>
      </c>
      <c r="E889" s="6" t="s">
        <v>21</v>
      </c>
      <c r="F889" s="6" t="s">
        <v>11</v>
      </c>
      <c r="G889" s="6" t="s">
        <v>8</v>
      </c>
      <c r="H889" s="6" t="s">
        <v>8</v>
      </c>
      <c r="I889" s="6" t="s">
        <v>7</v>
      </c>
      <c r="J889" s="6" t="s">
        <v>8</v>
      </c>
      <c r="K889" s="6" t="s">
        <v>7</v>
      </c>
      <c r="L889" s="6" t="s">
        <v>47</v>
      </c>
      <c r="M889" s="6" t="s">
        <v>46</v>
      </c>
    </row>
    <row r="890" spans="1:13" x14ac:dyDescent="0.2">
      <c r="A890" s="6">
        <v>2018</v>
      </c>
      <c r="B890" s="6">
        <v>2919852</v>
      </c>
      <c r="C890" s="6" t="s">
        <v>59</v>
      </c>
      <c r="D890" s="6">
        <v>7</v>
      </c>
      <c r="E890" s="6" t="s">
        <v>21</v>
      </c>
      <c r="F890" s="6" t="s">
        <v>11</v>
      </c>
      <c r="G890" s="6" t="s">
        <v>9</v>
      </c>
      <c r="H890" s="6" t="s">
        <v>10</v>
      </c>
      <c r="I890" s="6" t="s">
        <v>10</v>
      </c>
      <c r="J890" s="6" t="s">
        <v>10</v>
      </c>
      <c r="K890" s="6" t="s">
        <v>10</v>
      </c>
      <c r="L890" s="6" t="s">
        <v>47</v>
      </c>
      <c r="M890" s="6" t="s">
        <v>48</v>
      </c>
    </row>
    <row r="891" spans="1:13" x14ac:dyDescent="0.2">
      <c r="A891" s="6">
        <v>2018</v>
      </c>
      <c r="B891" s="6">
        <v>2320752</v>
      </c>
      <c r="C891" s="6" t="s">
        <v>59</v>
      </c>
      <c r="D891" s="6">
        <v>8</v>
      </c>
      <c r="E891" s="6" t="s">
        <v>21</v>
      </c>
      <c r="F891" s="6" t="s">
        <v>11</v>
      </c>
      <c r="G891" s="6" t="s">
        <v>11</v>
      </c>
      <c r="H891" s="6" t="s">
        <v>11</v>
      </c>
      <c r="I891" s="6" t="s">
        <v>9</v>
      </c>
      <c r="J891" s="6" t="s">
        <v>11</v>
      </c>
      <c r="K891" s="6" t="s">
        <v>9</v>
      </c>
      <c r="L891" s="6" t="s">
        <v>47</v>
      </c>
      <c r="M891" s="6" t="s">
        <v>47</v>
      </c>
    </row>
    <row r="892" spans="1:13" x14ac:dyDescent="0.2">
      <c r="A892" s="6">
        <v>2019</v>
      </c>
      <c r="B892" s="6">
        <v>2605210</v>
      </c>
      <c r="C892" s="6" t="s">
        <v>59</v>
      </c>
      <c r="D892" s="6">
        <v>1</v>
      </c>
      <c r="E892" s="6" t="s">
        <v>18</v>
      </c>
      <c r="F892" s="6" t="s">
        <v>11</v>
      </c>
      <c r="G892" s="6" t="s">
        <v>10</v>
      </c>
      <c r="H892" s="6" t="s">
        <v>10</v>
      </c>
      <c r="I892" s="6" t="s">
        <v>9</v>
      </c>
      <c r="J892" s="6" t="s">
        <v>10</v>
      </c>
      <c r="K892" s="6" t="s">
        <v>9</v>
      </c>
      <c r="L892" s="6" t="s">
        <v>47</v>
      </c>
      <c r="M892" s="6" t="s">
        <v>46</v>
      </c>
    </row>
    <row r="893" spans="1:13" x14ac:dyDescent="0.2">
      <c r="A893" s="6">
        <v>2019</v>
      </c>
      <c r="B893" s="6">
        <v>2979075</v>
      </c>
      <c r="C893" s="6" t="s">
        <v>59</v>
      </c>
      <c r="D893" s="6">
        <v>4</v>
      </c>
      <c r="E893" s="6" t="s">
        <v>18</v>
      </c>
      <c r="F893" s="6" t="s">
        <v>11</v>
      </c>
      <c r="G893" s="6" t="s">
        <v>10</v>
      </c>
      <c r="H893" s="6" t="s">
        <v>10</v>
      </c>
      <c r="I893" s="6" t="s">
        <v>9</v>
      </c>
      <c r="J893" s="6" t="s">
        <v>9</v>
      </c>
      <c r="K893" s="6" t="s">
        <v>9</v>
      </c>
      <c r="L893" s="6" t="s">
        <v>47</v>
      </c>
      <c r="M893" s="6" t="s">
        <v>46</v>
      </c>
    </row>
    <row r="894" spans="1:13" x14ac:dyDescent="0.2">
      <c r="A894" s="6">
        <v>2019</v>
      </c>
      <c r="B894" s="6">
        <v>2242730</v>
      </c>
      <c r="C894" s="6" t="s">
        <v>59</v>
      </c>
      <c r="D894" s="6">
        <v>6</v>
      </c>
      <c r="E894" s="6" t="s">
        <v>21</v>
      </c>
      <c r="F894" s="6" t="s">
        <v>11</v>
      </c>
      <c r="G894" s="6" t="s">
        <v>11</v>
      </c>
      <c r="H894" s="6" t="s">
        <v>11</v>
      </c>
      <c r="I894" s="6" t="s">
        <v>10</v>
      </c>
      <c r="J894" s="6" t="s">
        <v>11</v>
      </c>
      <c r="K894" s="6" t="s">
        <v>10</v>
      </c>
      <c r="L894" s="6" t="s">
        <v>47</v>
      </c>
      <c r="M894" s="6" t="s">
        <v>46</v>
      </c>
    </row>
    <row r="895" spans="1:13" x14ac:dyDescent="0.2">
      <c r="A895" s="6">
        <v>2019</v>
      </c>
      <c r="B895" s="6">
        <v>2476089</v>
      </c>
      <c r="C895" s="6" t="s">
        <v>59</v>
      </c>
      <c r="D895" s="6">
        <v>7</v>
      </c>
      <c r="E895" s="6" t="s">
        <v>21</v>
      </c>
      <c r="F895" s="6" t="s">
        <v>11</v>
      </c>
      <c r="G895" s="6" t="s">
        <v>10</v>
      </c>
      <c r="H895" s="6" t="s">
        <v>10</v>
      </c>
      <c r="I895" s="6" t="s">
        <v>9</v>
      </c>
      <c r="J895" s="6" t="s">
        <v>10</v>
      </c>
      <c r="K895" s="6" t="s">
        <v>10</v>
      </c>
      <c r="L895" s="6" t="s">
        <v>47</v>
      </c>
      <c r="M895" s="6" t="s">
        <v>47</v>
      </c>
    </row>
    <row r="896" spans="1:13" x14ac:dyDescent="0.2">
      <c r="A896" s="6">
        <v>2019</v>
      </c>
      <c r="B896" s="6">
        <v>2046799</v>
      </c>
      <c r="C896" s="6" t="s">
        <v>59</v>
      </c>
      <c r="D896" s="6">
        <v>8</v>
      </c>
      <c r="E896" s="6" t="s">
        <v>21</v>
      </c>
      <c r="F896" s="6" t="s">
        <v>11</v>
      </c>
      <c r="G896" s="6" t="s">
        <v>11</v>
      </c>
      <c r="H896" s="6" t="s">
        <v>11</v>
      </c>
      <c r="I896" s="6" t="s">
        <v>11</v>
      </c>
      <c r="J896" s="6" t="s">
        <v>10</v>
      </c>
      <c r="K896" s="6" t="s">
        <v>9</v>
      </c>
      <c r="L896" s="6" t="s">
        <v>47</v>
      </c>
      <c r="M896" s="6" t="s">
        <v>46</v>
      </c>
    </row>
    <row r="897" spans="1:13" x14ac:dyDescent="0.2">
      <c r="A897" s="6">
        <v>2019</v>
      </c>
      <c r="B897" s="6">
        <v>2256370</v>
      </c>
      <c r="C897" s="6" t="s">
        <v>59</v>
      </c>
      <c r="D897" s="6">
        <v>8</v>
      </c>
      <c r="E897" s="6" t="s">
        <v>21</v>
      </c>
      <c r="F897" s="6" t="s">
        <v>11</v>
      </c>
      <c r="G897" s="6" t="s">
        <v>10</v>
      </c>
      <c r="H897" s="6" t="s">
        <v>10</v>
      </c>
      <c r="I897" s="6" t="s">
        <v>11</v>
      </c>
      <c r="J897" s="6" t="s">
        <v>10</v>
      </c>
      <c r="K897" s="6" t="s">
        <v>10</v>
      </c>
      <c r="L897" s="6" t="s">
        <v>47</v>
      </c>
      <c r="M897" s="6" t="s">
        <v>46</v>
      </c>
    </row>
    <row r="898" spans="1:13" x14ac:dyDescent="0.2">
      <c r="A898" s="6">
        <v>2018</v>
      </c>
      <c r="B898" s="6">
        <v>2786243</v>
      </c>
      <c r="C898" s="6" t="s">
        <v>59</v>
      </c>
      <c r="D898" s="6">
        <v>0</v>
      </c>
      <c r="E898" s="6" t="s">
        <v>18</v>
      </c>
      <c r="F898" s="6" t="s">
        <v>7</v>
      </c>
      <c r="G898" s="6" t="s">
        <v>7</v>
      </c>
      <c r="H898" s="6" t="s">
        <v>7</v>
      </c>
      <c r="I898" s="6" t="s">
        <v>7</v>
      </c>
      <c r="J898" s="6" t="s">
        <v>7</v>
      </c>
      <c r="K898" s="6" t="s">
        <v>7</v>
      </c>
      <c r="L898" s="6" t="s">
        <v>47</v>
      </c>
      <c r="M898" s="6" t="s">
        <v>46</v>
      </c>
    </row>
    <row r="899" spans="1:13" x14ac:dyDescent="0.2">
      <c r="A899" s="6">
        <v>2018</v>
      </c>
      <c r="B899" s="6">
        <v>2923193</v>
      </c>
      <c r="C899" s="6" t="s">
        <v>59</v>
      </c>
      <c r="D899" s="6">
        <v>4</v>
      </c>
      <c r="E899" s="6" t="s">
        <v>20</v>
      </c>
      <c r="F899" s="6" t="s">
        <v>7</v>
      </c>
      <c r="G899" s="6" t="s">
        <v>10</v>
      </c>
      <c r="H899" s="6" t="s">
        <v>9</v>
      </c>
      <c r="I899" s="6" t="s">
        <v>8</v>
      </c>
      <c r="J899" s="6" t="s">
        <v>9</v>
      </c>
      <c r="K899" s="6" t="s">
        <v>8</v>
      </c>
      <c r="L899" s="6" t="s">
        <v>47</v>
      </c>
      <c r="M899" s="6" t="s">
        <v>47</v>
      </c>
    </row>
    <row r="900" spans="1:13" x14ac:dyDescent="0.2">
      <c r="A900" s="6">
        <v>2018</v>
      </c>
      <c r="B900" s="6">
        <v>2236070</v>
      </c>
      <c r="C900" s="6" t="s">
        <v>59</v>
      </c>
      <c r="D900" s="6">
        <v>5</v>
      </c>
      <c r="E900" s="6" t="s">
        <v>18</v>
      </c>
      <c r="F900" s="6" t="s">
        <v>7</v>
      </c>
      <c r="G900" s="6" t="s">
        <v>10</v>
      </c>
      <c r="H900" s="6" t="s">
        <v>10</v>
      </c>
      <c r="I900" s="6" t="s">
        <v>8</v>
      </c>
      <c r="J900" s="6" t="s">
        <v>8</v>
      </c>
      <c r="K900" s="6" t="s">
        <v>8</v>
      </c>
      <c r="L900" s="6" t="s">
        <v>47</v>
      </c>
      <c r="M900" s="6" t="s">
        <v>48</v>
      </c>
    </row>
    <row r="901" spans="1:13" x14ac:dyDescent="0.2">
      <c r="A901" s="6">
        <v>2019</v>
      </c>
      <c r="B901" s="6">
        <v>2669718</v>
      </c>
      <c r="C901" s="6" t="s">
        <v>59</v>
      </c>
      <c r="D901" s="6">
        <v>3</v>
      </c>
      <c r="E901" s="6" t="s">
        <v>18</v>
      </c>
      <c r="F901" s="6" t="s">
        <v>7</v>
      </c>
      <c r="G901" s="6" t="s">
        <v>7</v>
      </c>
      <c r="H901" s="6" t="s">
        <v>7</v>
      </c>
      <c r="I901" s="6" t="s">
        <v>7</v>
      </c>
      <c r="J901" s="6" t="s">
        <v>7</v>
      </c>
      <c r="K901" s="6" t="s">
        <v>7</v>
      </c>
      <c r="L901" s="6" t="s">
        <v>47</v>
      </c>
      <c r="M901" s="6" t="s">
        <v>47</v>
      </c>
    </row>
    <row r="902" spans="1:13" x14ac:dyDescent="0.2">
      <c r="A902" s="6">
        <v>2019</v>
      </c>
      <c r="B902" s="6">
        <v>2033749</v>
      </c>
      <c r="C902" s="6" t="s">
        <v>59</v>
      </c>
      <c r="D902" s="6">
        <v>6</v>
      </c>
      <c r="E902" s="6" t="s">
        <v>21</v>
      </c>
      <c r="F902" s="6" t="s">
        <v>7</v>
      </c>
      <c r="G902" s="6" t="s">
        <v>11</v>
      </c>
      <c r="H902" s="6" t="s">
        <v>7</v>
      </c>
      <c r="I902" s="6" t="s">
        <v>7</v>
      </c>
      <c r="J902" s="6" t="s">
        <v>7</v>
      </c>
      <c r="K902" s="6" t="s">
        <v>9</v>
      </c>
      <c r="L902" s="6" t="s">
        <v>47</v>
      </c>
      <c r="M902" s="6" t="s">
        <v>46</v>
      </c>
    </row>
    <row r="903" spans="1:13" x14ac:dyDescent="0.2">
      <c r="A903" s="6">
        <v>2018</v>
      </c>
      <c r="B903" s="6">
        <v>2274171</v>
      </c>
      <c r="C903" s="6" t="s">
        <v>59</v>
      </c>
      <c r="D903" s="6">
        <v>1</v>
      </c>
      <c r="E903" s="6" t="s">
        <v>18</v>
      </c>
      <c r="F903" s="6" t="s">
        <v>10</v>
      </c>
      <c r="G903" s="6" t="s">
        <v>10</v>
      </c>
      <c r="H903" s="6" t="s">
        <v>10</v>
      </c>
      <c r="I903" s="6" t="s">
        <v>9</v>
      </c>
      <c r="J903" s="6" t="s">
        <v>10</v>
      </c>
      <c r="K903" s="6" t="s">
        <v>10</v>
      </c>
      <c r="L903" s="6" t="s">
        <v>48</v>
      </c>
      <c r="M903" s="6" t="s">
        <v>47</v>
      </c>
    </row>
    <row r="904" spans="1:13" x14ac:dyDescent="0.2">
      <c r="A904" s="6">
        <v>2018</v>
      </c>
      <c r="B904" s="6">
        <v>2279880</v>
      </c>
      <c r="C904" s="6" t="s">
        <v>59</v>
      </c>
      <c r="D904" s="6">
        <v>1</v>
      </c>
      <c r="E904" s="6" t="s">
        <v>18</v>
      </c>
      <c r="F904" s="6" t="s">
        <v>10</v>
      </c>
      <c r="G904" s="6" t="s">
        <v>10</v>
      </c>
      <c r="H904" s="6" t="s">
        <v>10</v>
      </c>
      <c r="I904" s="6" t="s">
        <v>9</v>
      </c>
      <c r="J904" s="6" t="s">
        <v>10</v>
      </c>
      <c r="K904" s="6" t="s">
        <v>10</v>
      </c>
      <c r="L904" s="6" t="s">
        <v>48</v>
      </c>
      <c r="M904" s="6" t="s">
        <v>47</v>
      </c>
    </row>
    <row r="905" spans="1:13" x14ac:dyDescent="0.2">
      <c r="A905" s="6">
        <v>2018</v>
      </c>
      <c r="B905" s="6">
        <v>2825311</v>
      </c>
      <c r="C905" s="6" t="s">
        <v>59</v>
      </c>
      <c r="D905" s="6">
        <v>1</v>
      </c>
      <c r="E905" s="6" t="s">
        <v>18</v>
      </c>
      <c r="F905" s="6" t="s">
        <v>10</v>
      </c>
      <c r="G905" s="6" t="s">
        <v>9</v>
      </c>
      <c r="H905" s="6" t="s">
        <v>9</v>
      </c>
      <c r="I905" s="6" t="s">
        <v>9</v>
      </c>
      <c r="J905" s="6" t="s">
        <v>9</v>
      </c>
      <c r="K905" s="6" t="s">
        <v>9</v>
      </c>
      <c r="L905" s="6" t="s">
        <v>48</v>
      </c>
      <c r="M905" s="6" t="s">
        <v>47</v>
      </c>
    </row>
    <row r="906" spans="1:13" x14ac:dyDescent="0.2">
      <c r="A906" s="6">
        <v>2018</v>
      </c>
      <c r="B906" s="6">
        <v>2423360</v>
      </c>
      <c r="C906" s="6" t="s">
        <v>59</v>
      </c>
      <c r="D906" s="6">
        <v>2</v>
      </c>
      <c r="E906" s="6" t="s">
        <v>18</v>
      </c>
      <c r="F906" s="6" t="s">
        <v>10</v>
      </c>
      <c r="G906" s="6" t="s">
        <v>10</v>
      </c>
      <c r="H906" s="6" t="s">
        <v>10</v>
      </c>
      <c r="I906" s="6" t="s">
        <v>10</v>
      </c>
      <c r="J906" s="6" t="s">
        <v>10</v>
      </c>
      <c r="K906" s="6" t="s">
        <v>10</v>
      </c>
      <c r="L906" s="6" t="s">
        <v>48</v>
      </c>
      <c r="M906" s="6" t="s">
        <v>47</v>
      </c>
    </row>
    <row r="907" spans="1:13" x14ac:dyDescent="0.2">
      <c r="A907" s="6">
        <v>2018</v>
      </c>
      <c r="B907" s="6">
        <v>2551168</v>
      </c>
      <c r="C907" s="6" t="s">
        <v>59</v>
      </c>
      <c r="D907" s="6">
        <v>3</v>
      </c>
      <c r="E907" s="6" t="s">
        <v>20</v>
      </c>
      <c r="F907" s="6" t="s">
        <v>10</v>
      </c>
      <c r="G907" s="6" t="s">
        <v>10</v>
      </c>
      <c r="H907" s="6" t="s">
        <v>10</v>
      </c>
      <c r="I907" s="6" t="s">
        <v>9</v>
      </c>
      <c r="J907" s="6" t="s">
        <v>8</v>
      </c>
      <c r="K907" s="6" t="s">
        <v>8</v>
      </c>
      <c r="L907" s="6" t="s">
        <v>48</v>
      </c>
      <c r="M907" s="6" t="s">
        <v>48</v>
      </c>
    </row>
    <row r="908" spans="1:13" x14ac:dyDescent="0.2">
      <c r="A908" s="6">
        <v>2018</v>
      </c>
      <c r="B908" s="6">
        <v>2798353</v>
      </c>
      <c r="C908" s="6" t="s">
        <v>59</v>
      </c>
      <c r="D908" s="6">
        <v>3</v>
      </c>
      <c r="E908" s="6" t="s">
        <v>18</v>
      </c>
      <c r="F908" s="6" t="s">
        <v>10</v>
      </c>
      <c r="G908" s="6" t="s">
        <v>10</v>
      </c>
      <c r="H908" s="6" t="s">
        <v>10</v>
      </c>
      <c r="I908" s="6" t="s">
        <v>8</v>
      </c>
      <c r="J908" s="6" t="s">
        <v>10</v>
      </c>
      <c r="K908" s="6" t="s">
        <v>8</v>
      </c>
      <c r="L908" s="6" t="s">
        <v>48</v>
      </c>
      <c r="M908" s="6" t="s">
        <v>47</v>
      </c>
    </row>
    <row r="909" spans="1:13" x14ac:dyDescent="0.2">
      <c r="A909" s="6">
        <v>2018</v>
      </c>
      <c r="B909" s="6">
        <v>2039859</v>
      </c>
      <c r="C909" s="6" t="s">
        <v>59</v>
      </c>
      <c r="D909" s="6">
        <v>4</v>
      </c>
      <c r="E909" s="6" t="s">
        <v>20</v>
      </c>
      <c r="F909" s="6" t="s">
        <v>10</v>
      </c>
      <c r="G909" s="6" t="s">
        <v>10</v>
      </c>
      <c r="H909" s="6" t="s">
        <v>10</v>
      </c>
      <c r="I909" s="6" t="s">
        <v>9</v>
      </c>
      <c r="J909" s="6" t="s">
        <v>10</v>
      </c>
      <c r="K909" s="6" t="s">
        <v>10</v>
      </c>
      <c r="L909" s="6" t="s">
        <v>48</v>
      </c>
      <c r="M909" s="6" t="s">
        <v>46</v>
      </c>
    </row>
    <row r="910" spans="1:13" x14ac:dyDescent="0.2">
      <c r="A910" s="6">
        <v>2018</v>
      </c>
      <c r="B910" s="6">
        <v>2862264</v>
      </c>
      <c r="C910" s="6" t="s">
        <v>59</v>
      </c>
      <c r="D910" s="6">
        <v>4</v>
      </c>
      <c r="E910" s="6" t="s">
        <v>18</v>
      </c>
      <c r="F910" s="6" t="s">
        <v>10</v>
      </c>
      <c r="G910" s="6" t="s">
        <v>10</v>
      </c>
      <c r="H910" s="6" t="s">
        <v>10</v>
      </c>
      <c r="I910" s="6" t="s">
        <v>10</v>
      </c>
      <c r="J910" s="6" t="s">
        <v>9</v>
      </c>
      <c r="K910" s="6" t="s">
        <v>10</v>
      </c>
      <c r="L910" s="6" t="s">
        <v>48</v>
      </c>
      <c r="M910" s="6" t="s">
        <v>49</v>
      </c>
    </row>
    <row r="911" spans="1:13" x14ac:dyDescent="0.2">
      <c r="A911" s="6">
        <v>2018</v>
      </c>
      <c r="B911" s="6">
        <v>2297687</v>
      </c>
      <c r="C911" s="6" t="s">
        <v>59</v>
      </c>
      <c r="D911" s="6">
        <v>5</v>
      </c>
      <c r="E911" s="6" t="s">
        <v>18</v>
      </c>
      <c r="F911" s="6" t="s">
        <v>10</v>
      </c>
      <c r="G911" s="6" t="s">
        <v>9</v>
      </c>
      <c r="H911" s="6" t="s">
        <v>10</v>
      </c>
      <c r="I911" s="6" t="s">
        <v>10</v>
      </c>
      <c r="J911" s="6" t="s">
        <v>10</v>
      </c>
      <c r="K911" s="6" t="s">
        <v>11</v>
      </c>
      <c r="L911" s="6" t="s">
        <v>48</v>
      </c>
      <c r="M911" s="6" t="s">
        <v>48</v>
      </c>
    </row>
    <row r="912" spans="1:13" x14ac:dyDescent="0.2">
      <c r="A912" s="6">
        <v>2018</v>
      </c>
      <c r="B912" s="6">
        <v>2433746</v>
      </c>
      <c r="C912" s="6" t="s">
        <v>59</v>
      </c>
      <c r="D912" s="6">
        <v>5</v>
      </c>
      <c r="E912" s="6" t="s">
        <v>18</v>
      </c>
      <c r="F912" s="6" t="s">
        <v>10</v>
      </c>
      <c r="G912" s="6" t="s">
        <v>9</v>
      </c>
      <c r="H912" s="6" t="s">
        <v>10</v>
      </c>
      <c r="I912" s="6" t="s">
        <v>10</v>
      </c>
      <c r="J912" s="6" t="s">
        <v>10</v>
      </c>
      <c r="K912" s="6" t="s">
        <v>11</v>
      </c>
      <c r="L912" s="6" t="s">
        <v>48</v>
      </c>
      <c r="M912" s="6" t="s">
        <v>48</v>
      </c>
    </row>
    <row r="913" spans="1:13" x14ac:dyDescent="0.2">
      <c r="A913" s="6">
        <v>2018</v>
      </c>
      <c r="B913" s="6">
        <v>2907750</v>
      </c>
      <c r="C913" s="6" t="s">
        <v>59</v>
      </c>
      <c r="D913" s="6">
        <v>5</v>
      </c>
      <c r="E913" s="6" t="s">
        <v>18</v>
      </c>
      <c r="F913" s="6" t="s">
        <v>10</v>
      </c>
      <c r="G913" s="6" t="s">
        <v>10</v>
      </c>
      <c r="H913" s="6" t="s">
        <v>10</v>
      </c>
      <c r="I913" s="6" t="s">
        <v>9</v>
      </c>
      <c r="J913" s="6" t="s">
        <v>10</v>
      </c>
      <c r="K913" s="6" t="s">
        <v>10</v>
      </c>
      <c r="L913" s="6" t="s">
        <v>48</v>
      </c>
      <c r="M913" s="6" t="s">
        <v>48</v>
      </c>
    </row>
    <row r="914" spans="1:13" x14ac:dyDescent="0.2">
      <c r="A914" s="6">
        <v>2018</v>
      </c>
      <c r="B914" s="6">
        <v>2956279</v>
      </c>
      <c r="C914" s="6" t="s">
        <v>59</v>
      </c>
      <c r="D914" s="6">
        <v>5</v>
      </c>
      <c r="E914" s="6" t="s">
        <v>18</v>
      </c>
      <c r="F914" s="6" t="s">
        <v>10</v>
      </c>
      <c r="G914" s="6" t="s">
        <v>9</v>
      </c>
      <c r="H914" s="6" t="s">
        <v>9</v>
      </c>
      <c r="I914" s="6" t="s">
        <v>8</v>
      </c>
      <c r="J914" s="6" t="s">
        <v>8</v>
      </c>
      <c r="K914" s="6" t="s">
        <v>8</v>
      </c>
      <c r="L914" s="6" t="s">
        <v>48</v>
      </c>
      <c r="M914" s="6" t="s">
        <v>48</v>
      </c>
    </row>
    <row r="915" spans="1:13" x14ac:dyDescent="0.2">
      <c r="A915" s="6">
        <v>2018</v>
      </c>
      <c r="B915" s="6">
        <v>2777776</v>
      </c>
      <c r="C915" s="6" t="s">
        <v>59</v>
      </c>
      <c r="D915" s="6">
        <v>6</v>
      </c>
      <c r="E915" s="6" t="s">
        <v>21</v>
      </c>
      <c r="F915" s="6" t="s">
        <v>10</v>
      </c>
      <c r="G915" s="6" t="s">
        <v>10</v>
      </c>
      <c r="H915" s="6" t="s">
        <v>10</v>
      </c>
      <c r="I915" s="6" t="s">
        <v>9</v>
      </c>
      <c r="J915" s="6" t="s">
        <v>8</v>
      </c>
      <c r="K915" s="6" t="s">
        <v>7</v>
      </c>
      <c r="L915" s="6" t="s">
        <v>48</v>
      </c>
      <c r="M915" s="6" t="s">
        <v>49</v>
      </c>
    </row>
    <row r="916" spans="1:13" x14ac:dyDescent="0.2">
      <c r="A916" s="6">
        <v>2018</v>
      </c>
      <c r="B916" s="6">
        <v>2851704</v>
      </c>
      <c r="C916" s="6" t="s">
        <v>59</v>
      </c>
      <c r="D916" s="6">
        <v>6</v>
      </c>
      <c r="E916" s="6" t="s">
        <v>21</v>
      </c>
      <c r="F916" s="6" t="s">
        <v>10</v>
      </c>
      <c r="G916" s="6" t="s">
        <v>10</v>
      </c>
      <c r="H916" s="6" t="s">
        <v>10</v>
      </c>
      <c r="I916" s="6" t="s">
        <v>10</v>
      </c>
      <c r="J916" s="6" t="s">
        <v>10</v>
      </c>
      <c r="K916" s="6" t="s">
        <v>10</v>
      </c>
      <c r="L916" s="6" t="s">
        <v>48</v>
      </c>
      <c r="M916" s="6" t="s">
        <v>49</v>
      </c>
    </row>
    <row r="917" spans="1:13" x14ac:dyDescent="0.2">
      <c r="A917" s="6">
        <v>2018</v>
      </c>
      <c r="B917" s="6">
        <v>2368758</v>
      </c>
      <c r="C917" s="6" t="s">
        <v>59</v>
      </c>
      <c r="D917" s="6">
        <v>7</v>
      </c>
      <c r="E917" s="6" t="s">
        <v>21</v>
      </c>
      <c r="F917" s="6" t="s">
        <v>10</v>
      </c>
      <c r="G917" s="6" t="s">
        <v>9</v>
      </c>
      <c r="H917" s="6" t="s">
        <v>9</v>
      </c>
      <c r="I917" s="6" t="s">
        <v>9</v>
      </c>
      <c r="J917" s="6" t="s">
        <v>9</v>
      </c>
      <c r="K917" s="6" t="s">
        <v>9</v>
      </c>
      <c r="L917" s="6" t="s">
        <v>48</v>
      </c>
      <c r="M917" s="6" t="s">
        <v>48</v>
      </c>
    </row>
    <row r="918" spans="1:13" x14ac:dyDescent="0.2">
      <c r="A918" s="6">
        <v>2018</v>
      </c>
      <c r="B918" s="6">
        <v>2592348</v>
      </c>
      <c r="C918" s="6" t="s">
        <v>59</v>
      </c>
      <c r="D918" s="6">
        <v>7</v>
      </c>
      <c r="E918" s="6" t="s">
        <v>21</v>
      </c>
      <c r="F918" s="6" t="s">
        <v>10</v>
      </c>
      <c r="G918" s="6" t="s">
        <v>9</v>
      </c>
      <c r="H918" s="6" t="s">
        <v>9</v>
      </c>
      <c r="I918" s="6" t="s">
        <v>8</v>
      </c>
      <c r="J918" s="6" t="s">
        <v>9</v>
      </c>
      <c r="K918" s="6" t="s">
        <v>8</v>
      </c>
      <c r="L918" s="6" t="s">
        <v>48</v>
      </c>
      <c r="M918" s="6" t="s">
        <v>48</v>
      </c>
    </row>
    <row r="919" spans="1:13" x14ac:dyDescent="0.2">
      <c r="A919" s="6">
        <v>2018</v>
      </c>
      <c r="B919" s="6">
        <v>2627810</v>
      </c>
      <c r="C919" s="6" t="s">
        <v>59</v>
      </c>
      <c r="D919" s="6">
        <v>7</v>
      </c>
      <c r="E919" s="6" t="s">
        <v>21</v>
      </c>
      <c r="F919" s="6" t="s">
        <v>10</v>
      </c>
      <c r="G919" s="6" t="s">
        <v>10</v>
      </c>
      <c r="H919" s="6" t="s">
        <v>10</v>
      </c>
      <c r="I919" s="6" t="s">
        <v>10</v>
      </c>
      <c r="J919" s="6" t="s">
        <v>10</v>
      </c>
      <c r="K919" s="6" t="s">
        <v>10</v>
      </c>
      <c r="L919" s="6" t="s">
        <v>48</v>
      </c>
      <c r="M919" s="6" t="s">
        <v>48</v>
      </c>
    </row>
    <row r="920" spans="1:13" x14ac:dyDescent="0.2">
      <c r="A920" s="6">
        <v>2018</v>
      </c>
      <c r="B920" s="6">
        <v>2710180</v>
      </c>
      <c r="C920" s="6" t="s">
        <v>59</v>
      </c>
      <c r="D920" s="6">
        <v>7</v>
      </c>
      <c r="E920" s="6" t="s">
        <v>21</v>
      </c>
      <c r="F920" s="6" t="s">
        <v>10</v>
      </c>
      <c r="G920" s="6" t="s">
        <v>11</v>
      </c>
      <c r="H920" s="6" t="s">
        <v>8</v>
      </c>
      <c r="I920" s="6" t="s">
        <v>7</v>
      </c>
      <c r="J920" s="6" t="s">
        <v>9</v>
      </c>
      <c r="K920" s="6" t="s">
        <v>7</v>
      </c>
      <c r="L920" s="6" t="s">
        <v>48</v>
      </c>
      <c r="M920" s="6" t="s">
        <v>47</v>
      </c>
    </row>
    <row r="921" spans="1:13" x14ac:dyDescent="0.2">
      <c r="A921" s="6">
        <v>2018</v>
      </c>
      <c r="B921" s="6">
        <v>2011715</v>
      </c>
      <c r="C921" s="6" t="s">
        <v>59</v>
      </c>
      <c r="D921" s="6">
        <v>8</v>
      </c>
      <c r="E921" s="6" t="s">
        <v>21</v>
      </c>
      <c r="F921" s="6" t="s">
        <v>10</v>
      </c>
      <c r="G921" s="6" t="s">
        <v>11</v>
      </c>
      <c r="H921" s="6" t="s">
        <v>11</v>
      </c>
      <c r="I921" s="6" t="s">
        <v>11</v>
      </c>
      <c r="J921" s="6" t="s">
        <v>10</v>
      </c>
      <c r="K921" s="6" t="s">
        <v>9</v>
      </c>
      <c r="L921" s="6" t="s">
        <v>48</v>
      </c>
      <c r="M921" s="6" t="s">
        <v>47</v>
      </c>
    </row>
    <row r="922" spans="1:13" x14ac:dyDescent="0.2">
      <c r="A922" s="6">
        <v>2018</v>
      </c>
      <c r="B922" s="6">
        <v>2065436</v>
      </c>
      <c r="C922" s="6" t="s">
        <v>59</v>
      </c>
      <c r="D922" s="6">
        <v>8</v>
      </c>
      <c r="E922" s="6" t="s">
        <v>21</v>
      </c>
      <c r="F922" s="6" t="s">
        <v>10</v>
      </c>
      <c r="G922" s="6" t="s">
        <v>10</v>
      </c>
      <c r="H922" s="6" t="s">
        <v>10</v>
      </c>
      <c r="I922" s="6" t="s">
        <v>10</v>
      </c>
      <c r="J922" s="6" t="s">
        <v>10</v>
      </c>
      <c r="K922" s="6" t="s">
        <v>10</v>
      </c>
      <c r="L922" s="6" t="s">
        <v>48</v>
      </c>
      <c r="M922" s="6" t="s">
        <v>49</v>
      </c>
    </row>
    <row r="923" spans="1:13" x14ac:dyDescent="0.2">
      <c r="A923" s="6">
        <v>2018</v>
      </c>
      <c r="B923" s="6">
        <v>2077342</v>
      </c>
      <c r="C923" s="6" t="s">
        <v>59</v>
      </c>
      <c r="D923" s="6">
        <v>8</v>
      </c>
      <c r="E923" s="6" t="s">
        <v>21</v>
      </c>
      <c r="F923" s="6" t="s">
        <v>10</v>
      </c>
      <c r="G923" s="6" t="s">
        <v>8</v>
      </c>
      <c r="H923" s="6" t="s">
        <v>9</v>
      </c>
      <c r="I923" s="6" t="s">
        <v>10</v>
      </c>
      <c r="J923" s="6" t="s">
        <v>10</v>
      </c>
      <c r="K923" s="6" t="s">
        <v>10</v>
      </c>
      <c r="L923" s="6" t="s">
        <v>48</v>
      </c>
      <c r="M923" s="6" t="s">
        <v>48</v>
      </c>
    </row>
    <row r="924" spans="1:13" x14ac:dyDescent="0.2">
      <c r="A924" s="6">
        <v>2018</v>
      </c>
      <c r="B924" s="6">
        <v>2154141</v>
      </c>
      <c r="C924" s="6" t="s">
        <v>59</v>
      </c>
      <c r="D924" s="6">
        <v>8</v>
      </c>
      <c r="E924" s="6" t="s">
        <v>21</v>
      </c>
      <c r="F924" s="6" t="s">
        <v>10</v>
      </c>
      <c r="G924" s="6" t="s">
        <v>10</v>
      </c>
      <c r="H924" s="6" t="s">
        <v>10</v>
      </c>
      <c r="I924" s="6" t="s">
        <v>10</v>
      </c>
      <c r="J924" s="6" t="s">
        <v>10</v>
      </c>
      <c r="K924" s="6" t="s">
        <v>10</v>
      </c>
      <c r="L924" s="6" t="s">
        <v>48</v>
      </c>
      <c r="M924" s="6" t="s">
        <v>47</v>
      </c>
    </row>
    <row r="925" spans="1:13" x14ac:dyDescent="0.2">
      <c r="A925" s="6">
        <v>2018</v>
      </c>
      <c r="B925" s="6">
        <v>2572869</v>
      </c>
      <c r="C925" s="6" t="s">
        <v>59</v>
      </c>
      <c r="D925" s="6">
        <v>8</v>
      </c>
      <c r="E925" s="6" t="s">
        <v>21</v>
      </c>
      <c r="F925" s="6" t="s">
        <v>10</v>
      </c>
      <c r="G925" s="6" t="s">
        <v>9</v>
      </c>
      <c r="H925" s="6" t="s">
        <v>9</v>
      </c>
      <c r="I925" s="6" t="s">
        <v>8</v>
      </c>
      <c r="J925" s="6" t="s">
        <v>8</v>
      </c>
      <c r="K925" s="6" t="s">
        <v>10</v>
      </c>
      <c r="L925" s="6" t="s">
        <v>48</v>
      </c>
      <c r="M925" s="6" t="s">
        <v>48</v>
      </c>
    </row>
    <row r="926" spans="1:13" x14ac:dyDescent="0.2">
      <c r="A926" s="6">
        <v>2019</v>
      </c>
      <c r="B926" s="6">
        <v>2055487</v>
      </c>
      <c r="C926" s="6" t="s">
        <v>59</v>
      </c>
      <c r="D926" s="6">
        <v>1</v>
      </c>
      <c r="E926" s="6" t="s">
        <v>20</v>
      </c>
      <c r="F926" s="6" t="s">
        <v>10</v>
      </c>
      <c r="G926" s="6" t="s">
        <v>10</v>
      </c>
      <c r="H926" s="6" t="s">
        <v>10</v>
      </c>
      <c r="I926" s="6" t="s">
        <v>9</v>
      </c>
      <c r="J926" s="6" t="s">
        <v>10</v>
      </c>
      <c r="K926" s="6" t="s">
        <v>10</v>
      </c>
      <c r="L926" s="6" t="s">
        <v>48</v>
      </c>
      <c r="M926" s="6" t="s">
        <v>47</v>
      </c>
    </row>
    <row r="927" spans="1:13" x14ac:dyDescent="0.2">
      <c r="A927" s="6">
        <v>2019</v>
      </c>
      <c r="B927" s="6">
        <v>2952452</v>
      </c>
      <c r="C927" s="6" t="s">
        <v>59</v>
      </c>
      <c r="D927" s="6">
        <v>3</v>
      </c>
      <c r="E927" s="6" t="s">
        <v>18</v>
      </c>
      <c r="F927" s="6" t="s">
        <v>10</v>
      </c>
      <c r="G927" s="6" t="s">
        <v>8</v>
      </c>
      <c r="H927" s="6" t="s">
        <v>8</v>
      </c>
      <c r="I927" s="6" t="s">
        <v>8</v>
      </c>
      <c r="J927" s="6" t="s">
        <v>8</v>
      </c>
      <c r="K927" s="6" t="s">
        <v>9</v>
      </c>
      <c r="L927" s="6" t="s">
        <v>48</v>
      </c>
      <c r="M927" s="6" t="s">
        <v>47</v>
      </c>
    </row>
    <row r="928" spans="1:13" x14ac:dyDescent="0.2">
      <c r="A928" s="6">
        <v>2019</v>
      </c>
      <c r="B928" s="6">
        <v>2960247</v>
      </c>
      <c r="C928" s="6" t="s">
        <v>59</v>
      </c>
      <c r="D928" s="6">
        <v>3</v>
      </c>
      <c r="E928" s="6" t="s">
        <v>18</v>
      </c>
      <c r="F928" s="6" t="s">
        <v>10</v>
      </c>
      <c r="G928" s="6" t="s">
        <v>8</v>
      </c>
      <c r="H928" s="6" t="s">
        <v>8</v>
      </c>
      <c r="I928" s="6" t="s">
        <v>8</v>
      </c>
      <c r="J928" s="6" t="s">
        <v>7</v>
      </c>
      <c r="K928" s="6" t="s">
        <v>8</v>
      </c>
      <c r="L928" s="6" t="s">
        <v>48</v>
      </c>
      <c r="M928" s="6" t="s">
        <v>47</v>
      </c>
    </row>
    <row r="929" spans="1:13" x14ac:dyDescent="0.2">
      <c r="A929" s="6">
        <v>2019</v>
      </c>
      <c r="B929" s="6">
        <v>2269556</v>
      </c>
      <c r="C929" s="6" t="s">
        <v>59</v>
      </c>
      <c r="D929" s="6">
        <v>4</v>
      </c>
      <c r="E929" s="6" t="s">
        <v>18</v>
      </c>
      <c r="F929" s="6" t="s">
        <v>10</v>
      </c>
      <c r="G929" s="6" t="s">
        <v>8</v>
      </c>
      <c r="H929" s="6" t="s">
        <v>8</v>
      </c>
      <c r="I929" s="6" t="s">
        <v>8</v>
      </c>
      <c r="J929" s="6" t="s">
        <v>7</v>
      </c>
      <c r="K929" s="6" t="s">
        <v>8</v>
      </c>
      <c r="L929" s="6" t="s">
        <v>48</v>
      </c>
      <c r="M929" s="6" t="s">
        <v>47</v>
      </c>
    </row>
    <row r="930" spans="1:13" x14ac:dyDescent="0.2">
      <c r="A930" s="6">
        <v>2019</v>
      </c>
      <c r="B930" s="6">
        <v>2842727</v>
      </c>
      <c r="C930" s="6" t="s">
        <v>59</v>
      </c>
      <c r="D930" s="6">
        <v>4</v>
      </c>
      <c r="E930" s="6" t="s">
        <v>20</v>
      </c>
      <c r="F930" s="6" t="s">
        <v>10</v>
      </c>
      <c r="G930" s="6" t="s">
        <v>10</v>
      </c>
      <c r="H930" s="6" t="s">
        <v>10</v>
      </c>
      <c r="I930" s="6" t="s">
        <v>10</v>
      </c>
      <c r="J930" s="6" t="s">
        <v>10</v>
      </c>
      <c r="K930" s="6" t="s">
        <v>9</v>
      </c>
      <c r="L930" s="6" t="s">
        <v>48</v>
      </c>
      <c r="M930" s="6" t="s">
        <v>45</v>
      </c>
    </row>
    <row r="931" spans="1:13" x14ac:dyDescent="0.2">
      <c r="A931" s="6">
        <v>2019</v>
      </c>
      <c r="B931" s="6">
        <v>2399025</v>
      </c>
      <c r="C931" s="6" t="s">
        <v>59</v>
      </c>
      <c r="D931" s="6">
        <v>6</v>
      </c>
      <c r="E931" s="6" t="s">
        <v>21</v>
      </c>
      <c r="F931" s="6" t="s">
        <v>10</v>
      </c>
      <c r="G931" s="6" t="s">
        <v>11</v>
      </c>
      <c r="H931" s="6" t="s">
        <v>11</v>
      </c>
      <c r="I931" s="6" t="s">
        <v>10</v>
      </c>
      <c r="J931" s="6" t="s">
        <v>11</v>
      </c>
      <c r="K931" s="6" t="s">
        <v>10</v>
      </c>
      <c r="L931" s="6" t="s">
        <v>48</v>
      </c>
      <c r="M931" s="6" t="s">
        <v>47</v>
      </c>
    </row>
    <row r="932" spans="1:13" x14ac:dyDescent="0.2">
      <c r="A932" s="6">
        <v>2019</v>
      </c>
      <c r="B932" s="6">
        <v>2721503</v>
      </c>
      <c r="C932" s="6" t="s">
        <v>59</v>
      </c>
      <c r="D932" s="6">
        <v>6</v>
      </c>
      <c r="E932" s="6" t="s">
        <v>21</v>
      </c>
      <c r="F932" s="6" t="s">
        <v>10</v>
      </c>
      <c r="G932" s="6" t="s">
        <v>10</v>
      </c>
      <c r="H932" s="6" t="s">
        <v>10</v>
      </c>
      <c r="I932" s="6" t="s">
        <v>9</v>
      </c>
      <c r="J932" s="6" t="s">
        <v>10</v>
      </c>
      <c r="K932" s="6" t="s">
        <v>8</v>
      </c>
      <c r="L932" s="6" t="s">
        <v>48</v>
      </c>
      <c r="M932" s="6" t="s">
        <v>49</v>
      </c>
    </row>
    <row r="933" spans="1:13" x14ac:dyDescent="0.2">
      <c r="A933" s="6">
        <v>2019</v>
      </c>
      <c r="B933" s="6">
        <v>2397813</v>
      </c>
      <c r="C933" s="6" t="s">
        <v>59</v>
      </c>
      <c r="D933" s="6">
        <v>7</v>
      </c>
      <c r="E933" s="6" t="s">
        <v>21</v>
      </c>
      <c r="F933" s="6" t="s">
        <v>10</v>
      </c>
      <c r="G933" s="6" t="s">
        <v>9</v>
      </c>
      <c r="H933" s="6" t="s">
        <v>10</v>
      </c>
      <c r="I933" s="6" t="s">
        <v>8</v>
      </c>
      <c r="J933" s="6" t="s">
        <v>10</v>
      </c>
      <c r="K933" s="6" t="s">
        <v>10</v>
      </c>
      <c r="L933" s="6" t="s">
        <v>48</v>
      </c>
      <c r="M933" s="6" t="s">
        <v>48</v>
      </c>
    </row>
    <row r="934" spans="1:13" x14ac:dyDescent="0.2">
      <c r="A934" s="6">
        <v>2019</v>
      </c>
      <c r="B934" s="6">
        <v>2410098</v>
      </c>
      <c r="C934" s="6" t="s">
        <v>59</v>
      </c>
      <c r="D934" s="6">
        <v>7</v>
      </c>
      <c r="E934" s="6" t="s">
        <v>21</v>
      </c>
      <c r="F934" s="6" t="s">
        <v>10</v>
      </c>
      <c r="G934" s="6" t="s">
        <v>10</v>
      </c>
      <c r="H934" s="6" t="s">
        <v>10</v>
      </c>
      <c r="I934" s="6" t="s">
        <v>10</v>
      </c>
      <c r="J934" s="6" t="s">
        <v>8</v>
      </c>
      <c r="K934" s="6" t="s">
        <v>9</v>
      </c>
      <c r="L934" s="6" t="s">
        <v>48</v>
      </c>
      <c r="M934" s="6" t="s">
        <v>47</v>
      </c>
    </row>
    <row r="935" spans="1:13" x14ac:dyDescent="0.2">
      <c r="A935" s="6">
        <v>2019</v>
      </c>
      <c r="B935" s="6">
        <v>2597195</v>
      </c>
      <c r="C935" s="6" t="s">
        <v>59</v>
      </c>
      <c r="D935" s="6">
        <v>7</v>
      </c>
      <c r="E935" s="6" t="s">
        <v>21</v>
      </c>
      <c r="F935" s="6" t="s">
        <v>10</v>
      </c>
      <c r="G935" s="6" t="s">
        <v>9</v>
      </c>
      <c r="H935" s="6" t="s">
        <v>9</v>
      </c>
      <c r="I935" s="6" t="s">
        <v>10</v>
      </c>
      <c r="J935" s="6" t="s">
        <v>9</v>
      </c>
      <c r="K935" s="6" t="s">
        <v>9</v>
      </c>
      <c r="L935" s="6" t="s">
        <v>48</v>
      </c>
      <c r="M935" s="6" t="s">
        <v>48</v>
      </c>
    </row>
    <row r="936" spans="1:13" x14ac:dyDescent="0.2">
      <c r="A936" s="6">
        <v>2019</v>
      </c>
      <c r="B936" s="6">
        <v>2642441</v>
      </c>
      <c r="C936" s="6" t="s">
        <v>59</v>
      </c>
      <c r="D936" s="6">
        <v>7</v>
      </c>
      <c r="E936" s="6" t="s">
        <v>21</v>
      </c>
      <c r="F936" s="6" t="s">
        <v>10</v>
      </c>
      <c r="G936" s="6" t="s">
        <v>9</v>
      </c>
      <c r="H936" s="6" t="s">
        <v>9</v>
      </c>
      <c r="I936" s="6" t="s">
        <v>9</v>
      </c>
      <c r="J936" s="6" t="s">
        <v>9</v>
      </c>
      <c r="K936" s="6" t="s">
        <v>9</v>
      </c>
      <c r="L936" s="6" t="s">
        <v>48</v>
      </c>
      <c r="M936" s="6" t="s">
        <v>47</v>
      </c>
    </row>
    <row r="937" spans="1:13" x14ac:dyDescent="0.2">
      <c r="A937" s="6">
        <v>2019</v>
      </c>
      <c r="B937" s="6">
        <v>2934082</v>
      </c>
      <c r="C937" s="6" t="s">
        <v>59</v>
      </c>
      <c r="D937" s="6">
        <v>7</v>
      </c>
      <c r="E937" s="6" t="s">
        <v>21</v>
      </c>
      <c r="F937" s="6" t="s">
        <v>10</v>
      </c>
      <c r="G937" s="6" t="s">
        <v>10</v>
      </c>
      <c r="H937" s="6" t="s">
        <v>10</v>
      </c>
      <c r="I937" s="6" t="s">
        <v>10</v>
      </c>
      <c r="J937" s="6" t="s">
        <v>10</v>
      </c>
      <c r="K937" s="6" t="s">
        <v>9</v>
      </c>
      <c r="L937" s="6" t="s">
        <v>48</v>
      </c>
      <c r="M937" s="6" t="s">
        <v>47</v>
      </c>
    </row>
    <row r="938" spans="1:13" x14ac:dyDescent="0.2">
      <c r="A938" s="6">
        <v>2019</v>
      </c>
      <c r="B938" s="6">
        <v>2132079</v>
      </c>
      <c r="C938" s="6" t="s">
        <v>59</v>
      </c>
      <c r="D938" s="6">
        <v>8</v>
      </c>
      <c r="E938" s="6" t="s">
        <v>21</v>
      </c>
      <c r="F938" s="6" t="s">
        <v>10</v>
      </c>
      <c r="G938" s="6" t="s">
        <v>10</v>
      </c>
      <c r="H938" s="6" t="s">
        <v>10</v>
      </c>
      <c r="I938" s="6" t="s">
        <v>10</v>
      </c>
      <c r="J938" s="6" t="s">
        <v>10</v>
      </c>
      <c r="K938" s="6" t="s">
        <v>10</v>
      </c>
      <c r="L938" s="6" t="s">
        <v>48</v>
      </c>
      <c r="M938" s="6" t="s">
        <v>48</v>
      </c>
    </row>
    <row r="939" spans="1:13" x14ac:dyDescent="0.2">
      <c r="A939" s="6">
        <v>2019</v>
      </c>
      <c r="B939" s="6">
        <v>2624502</v>
      </c>
      <c r="C939" s="6" t="s">
        <v>59</v>
      </c>
      <c r="D939" s="6">
        <v>8</v>
      </c>
      <c r="E939" s="6" t="s">
        <v>21</v>
      </c>
      <c r="F939" s="6" t="s">
        <v>10</v>
      </c>
      <c r="G939" s="6" t="s">
        <v>9</v>
      </c>
      <c r="H939" s="6" t="s">
        <v>8</v>
      </c>
      <c r="I939" s="6" t="s">
        <v>9</v>
      </c>
      <c r="J939" s="6" t="s">
        <v>9</v>
      </c>
      <c r="K939" s="6" t="s">
        <v>9</v>
      </c>
      <c r="L939" s="6" t="s">
        <v>48</v>
      </c>
      <c r="M939" s="6" t="s">
        <v>47</v>
      </c>
    </row>
    <row r="940" spans="1:13" x14ac:dyDescent="0.2">
      <c r="A940" s="6">
        <v>2018</v>
      </c>
      <c r="B940" s="6">
        <v>2407389</v>
      </c>
      <c r="C940" s="6" t="s">
        <v>59</v>
      </c>
      <c r="D940" s="6">
        <v>2</v>
      </c>
      <c r="E940" s="6" t="s">
        <v>19</v>
      </c>
      <c r="F940" s="6" t="s">
        <v>8</v>
      </c>
      <c r="G940" s="6" t="s">
        <v>7</v>
      </c>
      <c r="H940" s="6" t="s">
        <v>7</v>
      </c>
      <c r="I940" s="6" t="s">
        <v>7</v>
      </c>
      <c r="J940" s="6" t="s">
        <v>7</v>
      </c>
      <c r="K940" s="6" t="s">
        <v>7</v>
      </c>
      <c r="L940" s="6" t="s">
        <v>48</v>
      </c>
      <c r="M940" s="6" t="s">
        <v>48</v>
      </c>
    </row>
    <row r="941" spans="1:13" x14ac:dyDescent="0.2">
      <c r="A941" s="6">
        <v>2018</v>
      </c>
      <c r="B941" s="6">
        <v>2208274</v>
      </c>
      <c r="C941" s="6" t="s">
        <v>59</v>
      </c>
      <c r="D941" s="6">
        <v>4</v>
      </c>
      <c r="E941" s="6" t="s">
        <v>18</v>
      </c>
      <c r="F941" s="6" t="s">
        <v>8</v>
      </c>
      <c r="G941" s="6" t="s">
        <v>11</v>
      </c>
      <c r="H941" s="6" t="s">
        <v>11</v>
      </c>
      <c r="I941" s="6" t="s">
        <v>9</v>
      </c>
      <c r="J941" s="6" t="s">
        <v>10</v>
      </c>
      <c r="K941" s="6" t="s">
        <v>10</v>
      </c>
      <c r="L941" s="6" t="s">
        <v>48</v>
      </c>
      <c r="M941" s="6" t="s">
        <v>48</v>
      </c>
    </row>
    <row r="942" spans="1:13" x14ac:dyDescent="0.2">
      <c r="A942" s="6">
        <v>2018</v>
      </c>
      <c r="B942" s="6">
        <v>2400719</v>
      </c>
      <c r="C942" s="6" t="s">
        <v>59</v>
      </c>
      <c r="D942" s="6">
        <v>4</v>
      </c>
      <c r="E942" s="6" t="s">
        <v>18</v>
      </c>
      <c r="F942" s="6" t="s">
        <v>8</v>
      </c>
      <c r="G942" s="6" t="s">
        <v>8</v>
      </c>
      <c r="H942" s="6" t="s">
        <v>9</v>
      </c>
      <c r="I942" s="6" t="s">
        <v>9</v>
      </c>
      <c r="J942" s="6" t="s">
        <v>9</v>
      </c>
      <c r="K942" s="6" t="s">
        <v>10</v>
      </c>
      <c r="L942" s="6" t="s">
        <v>48</v>
      </c>
      <c r="M942" s="6" t="s">
        <v>48</v>
      </c>
    </row>
    <row r="943" spans="1:13" x14ac:dyDescent="0.2">
      <c r="A943" s="6">
        <v>2019</v>
      </c>
      <c r="B943" s="6">
        <v>2639504</v>
      </c>
      <c r="C943" s="6" t="s">
        <v>59</v>
      </c>
      <c r="D943" s="6">
        <v>5</v>
      </c>
      <c r="E943" s="6" t="s">
        <v>18</v>
      </c>
      <c r="F943" s="6" t="s">
        <v>8</v>
      </c>
      <c r="G943" s="6" t="s">
        <v>10</v>
      </c>
      <c r="H943" s="6" t="s">
        <v>10</v>
      </c>
      <c r="I943" s="6" t="s">
        <v>9</v>
      </c>
      <c r="J943" s="6" t="s">
        <v>10</v>
      </c>
      <c r="K943" s="6" t="s">
        <v>9</v>
      </c>
      <c r="L943" s="6" t="s">
        <v>48</v>
      </c>
      <c r="M943" s="6" t="s">
        <v>46</v>
      </c>
    </row>
    <row r="944" spans="1:13" x14ac:dyDescent="0.2">
      <c r="A944" s="6">
        <v>2019</v>
      </c>
      <c r="B944" s="6">
        <v>2178081</v>
      </c>
      <c r="C944" s="6" t="s">
        <v>59</v>
      </c>
      <c r="D944" s="6">
        <v>6</v>
      </c>
      <c r="E944" s="6" t="s">
        <v>21</v>
      </c>
      <c r="F944" s="6" t="s">
        <v>8</v>
      </c>
      <c r="G944" s="6" t="s">
        <v>9</v>
      </c>
      <c r="H944" s="6" t="s">
        <v>9</v>
      </c>
      <c r="I944" s="6" t="s">
        <v>9</v>
      </c>
      <c r="J944" s="6" t="s">
        <v>9</v>
      </c>
      <c r="K944" s="6" t="s">
        <v>10</v>
      </c>
      <c r="L944" s="6" t="s">
        <v>48</v>
      </c>
      <c r="M944" s="6" t="s">
        <v>49</v>
      </c>
    </row>
    <row r="945" spans="1:13" x14ac:dyDescent="0.2">
      <c r="A945" s="6">
        <v>2019</v>
      </c>
      <c r="B945" s="6">
        <v>2637769</v>
      </c>
      <c r="C945" s="6" t="s">
        <v>59</v>
      </c>
      <c r="D945" s="6">
        <v>6</v>
      </c>
      <c r="E945" s="6" t="s">
        <v>21</v>
      </c>
      <c r="F945" s="6" t="s">
        <v>8</v>
      </c>
      <c r="G945" s="6" t="s">
        <v>8</v>
      </c>
      <c r="H945" s="6" t="s">
        <v>8</v>
      </c>
      <c r="I945" s="6" t="s">
        <v>8</v>
      </c>
      <c r="J945" s="6" t="s">
        <v>8</v>
      </c>
      <c r="K945" s="6" t="s">
        <v>10</v>
      </c>
      <c r="L945" s="6" t="s">
        <v>48</v>
      </c>
      <c r="M945" s="6" t="s">
        <v>48</v>
      </c>
    </row>
    <row r="946" spans="1:13" x14ac:dyDescent="0.2">
      <c r="A946" s="6">
        <v>2019</v>
      </c>
      <c r="B946" s="6">
        <v>2156742</v>
      </c>
      <c r="C946" s="6" t="s">
        <v>59</v>
      </c>
      <c r="D946" s="6">
        <v>8</v>
      </c>
      <c r="E946" s="6" t="s">
        <v>21</v>
      </c>
      <c r="F946" s="6" t="s">
        <v>8</v>
      </c>
      <c r="G946" s="6" t="s">
        <v>9</v>
      </c>
      <c r="H946" s="6" t="s">
        <v>11</v>
      </c>
      <c r="I946" s="6" t="s">
        <v>10</v>
      </c>
      <c r="J946" s="6" t="s">
        <v>10</v>
      </c>
      <c r="K946" s="6" t="s">
        <v>11</v>
      </c>
      <c r="L946" s="6" t="s">
        <v>48</v>
      </c>
      <c r="M946" s="6" t="s">
        <v>48</v>
      </c>
    </row>
    <row r="947" spans="1:13" x14ac:dyDescent="0.2">
      <c r="A947" s="6">
        <v>2019</v>
      </c>
      <c r="B947" s="6">
        <v>2887816</v>
      </c>
      <c r="C947" s="6" t="s">
        <v>59</v>
      </c>
      <c r="D947" s="6">
        <v>8</v>
      </c>
      <c r="E947" s="6" t="s">
        <v>21</v>
      </c>
      <c r="F947" s="6" t="s">
        <v>8</v>
      </c>
      <c r="G947" s="6" t="s">
        <v>8</v>
      </c>
      <c r="H947" s="6" t="s">
        <v>8</v>
      </c>
      <c r="I947" s="6" t="s">
        <v>8</v>
      </c>
      <c r="J947" s="6" t="s">
        <v>8</v>
      </c>
      <c r="K947" s="6" t="s">
        <v>8</v>
      </c>
      <c r="L947" s="6" t="s">
        <v>48</v>
      </c>
      <c r="M947" s="6" t="s">
        <v>48</v>
      </c>
    </row>
    <row r="948" spans="1:13" x14ac:dyDescent="0.2">
      <c r="A948" s="6">
        <v>2019</v>
      </c>
      <c r="B948" s="6">
        <v>2911554</v>
      </c>
      <c r="C948" s="6" t="s">
        <v>59</v>
      </c>
      <c r="D948" s="6">
        <v>8</v>
      </c>
      <c r="E948" s="6" t="s">
        <v>21</v>
      </c>
      <c r="F948" s="6" t="s">
        <v>8</v>
      </c>
      <c r="G948" s="6" t="s">
        <v>10</v>
      </c>
      <c r="H948" s="6" t="s">
        <v>9</v>
      </c>
      <c r="I948" s="6" t="s">
        <v>9</v>
      </c>
      <c r="J948" s="6" t="s">
        <v>8</v>
      </c>
      <c r="K948" s="6" t="s">
        <v>8</v>
      </c>
      <c r="L948" s="6" t="s">
        <v>48</v>
      </c>
      <c r="M948" s="6" t="s">
        <v>47</v>
      </c>
    </row>
    <row r="949" spans="1:13" x14ac:dyDescent="0.2">
      <c r="A949" s="6">
        <v>2018</v>
      </c>
      <c r="B949" s="6">
        <v>2076069</v>
      </c>
      <c r="C949" s="6" t="s">
        <v>59</v>
      </c>
      <c r="D949" s="6">
        <v>3</v>
      </c>
      <c r="E949" s="6" t="s">
        <v>18</v>
      </c>
      <c r="F949" s="6" t="s">
        <v>9</v>
      </c>
      <c r="G949" s="6" t="s">
        <v>8</v>
      </c>
      <c r="H949" s="6" t="s">
        <v>8</v>
      </c>
      <c r="I949" s="6" t="s">
        <v>8</v>
      </c>
      <c r="J949" s="6" t="s">
        <v>9</v>
      </c>
      <c r="K949" s="6" t="s">
        <v>9</v>
      </c>
      <c r="L949" s="6" t="s">
        <v>48</v>
      </c>
      <c r="M949" s="6" t="s">
        <v>48</v>
      </c>
    </row>
    <row r="950" spans="1:13" x14ac:dyDescent="0.2">
      <c r="A950" s="6">
        <v>2018</v>
      </c>
      <c r="B950" s="6">
        <v>2497432</v>
      </c>
      <c r="C950" s="6" t="s">
        <v>59</v>
      </c>
      <c r="D950" s="6">
        <v>3</v>
      </c>
      <c r="E950" s="6" t="s">
        <v>20</v>
      </c>
      <c r="F950" s="6" t="s">
        <v>9</v>
      </c>
      <c r="G950" s="6" t="s">
        <v>9</v>
      </c>
      <c r="H950" s="6" t="s">
        <v>9</v>
      </c>
      <c r="I950" s="6" t="s">
        <v>9</v>
      </c>
      <c r="J950" s="6" t="s">
        <v>8</v>
      </c>
      <c r="K950" s="6" t="s">
        <v>8</v>
      </c>
      <c r="L950" s="6" t="s">
        <v>48</v>
      </c>
      <c r="M950" s="6" t="s">
        <v>48</v>
      </c>
    </row>
    <row r="951" spans="1:13" x14ac:dyDescent="0.2">
      <c r="A951" s="6">
        <v>2018</v>
      </c>
      <c r="B951" s="6">
        <v>2294392</v>
      </c>
      <c r="C951" s="6" t="s">
        <v>59</v>
      </c>
      <c r="D951" s="6">
        <v>4</v>
      </c>
      <c r="E951" s="6" t="s">
        <v>20</v>
      </c>
      <c r="F951" s="6" t="s">
        <v>9</v>
      </c>
      <c r="G951" s="6" t="s">
        <v>8</v>
      </c>
      <c r="H951" s="6" t="s">
        <v>8</v>
      </c>
      <c r="I951" s="6" t="s">
        <v>8</v>
      </c>
      <c r="J951" s="6" t="s">
        <v>8</v>
      </c>
      <c r="K951" s="6" t="s">
        <v>9</v>
      </c>
      <c r="L951" s="6" t="s">
        <v>48</v>
      </c>
      <c r="M951" s="6" t="s">
        <v>48</v>
      </c>
    </row>
    <row r="952" spans="1:13" x14ac:dyDescent="0.2">
      <c r="A952" s="6">
        <v>2018</v>
      </c>
      <c r="B952" s="6">
        <v>2966269</v>
      </c>
      <c r="C952" s="6" t="s">
        <v>59</v>
      </c>
      <c r="D952" s="6">
        <v>5</v>
      </c>
      <c r="E952" s="6" t="s">
        <v>18</v>
      </c>
      <c r="F952" s="6" t="s">
        <v>9</v>
      </c>
      <c r="G952" s="6" t="s">
        <v>8</v>
      </c>
      <c r="H952" s="6" t="s">
        <v>9</v>
      </c>
      <c r="I952" s="6" t="s">
        <v>9</v>
      </c>
      <c r="J952" s="6" t="s">
        <v>8</v>
      </c>
      <c r="K952" s="6" t="s">
        <v>9</v>
      </c>
      <c r="L952" s="6" t="s">
        <v>48</v>
      </c>
      <c r="M952" s="6" t="s">
        <v>47</v>
      </c>
    </row>
    <row r="953" spans="1:13" x14ac:dyDescent="0.2">
      <c r="A953" s="6">
        <v>2018</v>
      </c>
      <c r="B953" s="6">
        <v>2080286</v>
      </c>
      <c r="C953" s="6" t="s">
        <v>59</v>
      </c>
      <c r="D953" s="6">
        <v>6</v>
      </c>
      <c r="E953" s="6" t="s">
        <v>21</v>
      </c>
      <c r="F953" s="6" t="s">
        <v>9</v>
      </c>
      <c r="G953" s="6" t="s">
        <v>9</v>
      </c>
      <c r="H953" s="6" t="s">
        <v>9</v>
      </c>
      <c r="I953" s="6" t="s">
        <v>9</v>
      </c>
      <c r="J953" s="6" t="s">
        <v>9</v>
      </c>
      <c r="K953" s="6" t="s">
        <v>9</v>
      </c>
      <c r="L953" s="6" t="s">
        <v>48</v>
      </c>
      <c r="M953" s="6" t="s">
        <v>47</v>
      </c>
    </row>
    <row r="954" spans="1:13" x14ac:dyDescent="0.2">
      <c r="A954" s="6">
        <v>2018</v>
      </c>
      <c r="B954" s="6">
        <v>2230705</v>
      </c>
      <c r="C954" s="6" t="s">
        <v>59</v>
      </c>
      <c r="D954" s="6">
        <v>6</v>
      </c>
      <c r="E954" s="6" t="s">
        <v>21</v>
      </c>
      <c r="F954" s="6" t="s">
        <v>9</v>
      </c>
      <c r="G954" s="6" t="s">
        <v>8</v>
      </c>
      <c r="H954" s="6" t="s">
        <v>7</v>
      </c>
      <c r="I954" s="6" t="s">
        <v>7</v>
      </c>
      <c r="J954" s="6" t="s">
        <v>8</v>
      </c>
      <c r="K954" s="6" t="s">
        <v>9</v>
      </c>
      <c r="L954" s="6" t="s">
        <v>48</v>
      </c>
      <c r="M954" s="6" t="s">
        <v>48</v>
      </c>
    </row>
    <row r="955" spans="1:13" x14ac:dyDescent="0.2">
      <c r="A955" s="6">
        <v>2018</v>
      </c>
      <c r="B955" s="6">
        <v>2105660</v>
      </c>
      <c r="C955" s="6" t="s">
        <v>59</v>
      </c>
      <c r="D955" s="6">
        <v>7</v>
      </c>
      <c r="E955" s="6" t="s">
        <v>21</v>
      </c>
      <c r="F955" s="6" t="s">
        <v>9</v>
      </c>
      <c r="G955" s="6" t="s">
        <v>10</v>
      </c>
      <c r="H955" s="6" t="s">
        <v>10</v>
      </c>
      <c r="I955" s="6" t="s">
        <v>10</v>
      </c>
      <c r="J955" s="6" t="s">
        <v>10</v>
      </c>
      <c r="K955" s="6" t="s">
        <v>10</v>
      </c>
      <c r="L955" s="6" t="s">
        <v>48</v>
      </c>
      <c r="M955" s="6" t="s">
        <v>48</v>
      </c>
    </row>
    <row r="956" spans="1:13" x14ac:dyDescent="0.2">
      <c r="A956" s="6">
        <v>2018</v>
      </c>
      <c r="B956" s="6">
        <v>2740346</v>
      </c>
      <c r="C956" s="6" t="s">
        <v>59</v>
      </c>
      <c r="D956" s="6">
        <v>7</v>
      </c>
      <c r="E956" s="6" t="s">
        <v>21</v>
      </c>
      <c r="F956" s="6" t="s">
        <v>9</v>
      </c>
      <c r="G956" s="6" t="s">
        <v>8</v>
      </c>
      <c r="H956" s="6" t="s">
        <v>7</v>
      </c>
      <c r="I956" s="6" t="s">
        <v>8</v>
      </c>
      <c r="J956" s="6" t="s">
        <v>7</v>
      </c>
      <c r="K956" s="6" t="s">
        <v>8</v>
      </c>
      <c r="L956" s="6" t="s">
        <v>48</v>
      </c>
      <c r="M956" s="6" t="s">
        <v>48</v>
      </c>
    </row>
    <row r="957" spans="1:13" x14ac:dyDescent="0.2">
      <c r="A957" s="6">
        <v>2018</v>
      </c>
      <c r="B957" s="6">
        <v>2016166</v>
      </c>
      <c r="C957" s="6" t="s">
        <v>59</v>
      </c>
      <c r="D957" s="6">
        <v>8</v>
      </c>
      <c r="E957" s="6" t="s">
        <v>21</v>
      </c>
      <c r="F957" s="6" t="s">
        <v>9</v>
      </c>
      <c r="G957" s="6" t="s">
        <v>10</v>
      </c>
      <c r="H957" s="6" t="s">
        <v>10</v>
      </c>
      <c r="I957" s="6" t="s">
        <v>7</v>
      </c>
      <c r="J957" s="6" t="s">
        <v>8</v>
      </c>
      <c r="K957" s="6" t="s">
        <v>8</v>
      </c>
      <c r="L957" s="6" t="s">
        <v>48</v>
      </c>
      <c r="M957" s="7" t="s">
        <v>50</v>
      </c>
    </row>
    <row r="958" spans="1:13" x14ac:dyDescent="0.2">
      <c r="A958" s="6">
        <v>2019</v>
      </c>
      <c r="B958" s="6">
        <v>2847978</v>
      </c>
      <c r="C958" s="6" t="s">
        <v>59</v>
      </c>
      <c r="D958" s="6">
        <v>5</v>
      </c>
      <c r="E958" s="6" t="s">
        <v>18</v>
      </c>
      <c r="F958" s="6" t="s">
        <v>9</v>
      </c>
      <c r="G958" s="6" t="s">
        <v>10</v>
      </c>
      <c r="H958" s="6" t="s">
        <v>9</v>
      </c>
      <c r="I958" s="6" t="s">
        <v>10</v>
      </c>
      <c r="J958" s="6" t="s">
        <v>10</v>
      </c>
      <c r="K958" s="6" t="s">
        <v>11</v>
      </c>
      <c r="L958" s="6" t="s">
        <v>48</v>
      </c>
      <c r="M958" s="6" t="s">
        <v>46</v>
      </c>
    </row>
    <row r="959" spans="1:13" x14ac:dyDescent="0.2">
      <c r="A959" s="6">
        <v>2019</v>
      </c>
      <c r="B959" s="6">
        <v>2501541</v>
      </c>
      <c r="C959" s="6" t="s">
        <v>59</v>
      </c>
      <c r="D959" s="6">
        <v>6</v>
      </c>
      <c r="E959" s="6" t="s">
        <v>21</v>
      </c>
      <c r="F959" s="6" t="s">
        <v>9</v>
      </c>
      <c r="G959" s="6" t="s">
        <v>8</v>
      </c>
      <c r="H959" s="6" t="s">
        <v>9</v>
      </c>
      <c r="I959" s="6" t="s">
        <v>9</v>
      </c>
      <c r="J959" s="6" t="s">
        <v>8</v>
      </c>
      <c r="K959" s="6" t="s">
        <v>8</v>
      </c>
      <c r="L959" s="6" t="s">
        <v>48</v>
      </c>
      <c r="M959" s="6" t="s">
        <v>49</v>
      </c>
    </row>
    <row r="960" spans="1:13" x14ac:dyDescent="0.2">
      <c r="A960" s="6">
        <v>2019</v>
      </c>
      <c r="B960" s="6">
        <v>2797979</v>
      </c>
      <c r="C960" s="6" t="s">
        <v>59</v>
      </c>
      <c r="D960" s="6">
        <v>6</v>
      </c>
      <c r="E960" s="6" t="s">
        <v>21</v>
      </c>
      <c r="F960" s="6" t="s">
        <v>9</v>
      </c>
      <c r="G960" s="6" t="s">
        <v>9</v>
      </c>
      <c r="H960" s="6" t="s">
        <v>9</v>
      </c>
      <c r="I960" s="6" t="s">
        <v>7</v>
      </c>
      <c r="J960" s="6" t="s">
        <v>9</v>
      </c>
      <c r="K960" s="6" t="s">
        <v>10</v>
      </c>
      <c r="L960" s="6" t="s">
        <v>48</v>
      </c>
      <c r="M960" s="6" t="s">
        <v>47</v>
      </c>
    </row>
    <row r="961" spans="1:13" x14ac:dyDescent="0.2">
      <c r="A961" s="6">
        <v>2019</v>
      </c>
      <c r="B961" s="6">
        <v>2238229</v>
      </c>
      <c r="C961" s="6" t="s">
        <v>59</v>
      </c>
      <c r="D961" s="6">
        <v>7</v>
      </c>
      <c r="E961" s="6" t="s">
        <v>21</v>
      </c>
      <c r="F961" s="6" t="s">
        <v>9</v>
      </c>
      <c r="G961" s="6" t="s">
        <v>8</v>
      </c>
      <c r="H961" s="6" t="s">
        <v>8</v>
      </c>
      <c r="I961" s="6" t="s">
        <v>8</v>
      </c>
      <c r="J961" s="6" t="s">
        <v>8</v>
      </c>
      <c r="K961" s="6" t="s">
        <v>8</v>
      </c>
      <c r="L961" s="6" t="s">
        <v>48</v>
      </c>
      <c r="M961" s="6" t="s">
        <v>48</v>
      </c>
    </row>
    <row r="962" spans="1:13" x14ac:dyDescent="0.2">
      <c r="A962" s="6">
        <v>2019</v>
      </c>
      <c r="B962" s="6">
        <v>2003288</v>
      </c>
      <c r="C962" s="6" t="s">
        <v>59</v>
      </c>
      <c r="D962" s="6">
        <v>8</v>
      </c>
      <c r="E962" s="6" t="s">
        <v>21</v>
      </c>
      <c r="F962" s="6" t="s">
        <v>9</v>
      </c>
      <c r="G962" s="6" t="s">
        <v>10</v>
      </c>
      <c r="H962" s="6" t="s">
        <v>10</v>
      </c>
      <c r="I962" s="6" t="s">
        <v>8</v>
      </c>
      <c r="J962" s="6" t="s">
        <v>9</v>
      </c>
      <c r="K962" s="6" t="s">
        <v>8</v>
      </c>
      <c r="L962" s="6" t="s">
        <v>48</v>
      </c>
      <c r="M962" s="6" t="s">
        <v>47</v>
      </c>
    </row>
    <row r="963" spans="1:13" x14ac:dyDescent="0.2">
      <c r="A963" s="6">
        <v>2019</v>
      </c>
      <c r="B963" s="6">
        <v>2552231</v>
      </c>
      <c r="C963" s="6" t="s">
        <v>59</v>
      </c>
      <c r="D963" s="6">
        <v>8</v>
      </c>
      <c r="E963" s="6" t="s">
        <v>21</v>
      </c>
      <c r="F963" s="6" t="s">
        <v>9</v>
      </c>
      <c r="G963" s="6" t="s">
        <v>8</v>
      </c>
      <c r="H963" s="6" t="s">
        <v>10</v>
      </c>
      <c r="I963" s="6" t="s">
        <v>9</v>
      </c>
      <c r="J963" s="6" t="s">
        <v>8</v>
      </c>
      <c r="K963" s="6" t="s">
        <v>7</v>
      </c>
      <c r="L963" s="6" t="s">
        <v>48</v>
      </c>
      <c r="M963" s="6" t="s">
        <v>49</v>
      </c>
    </row>
    <row r="964" spans="1:13" x14ac:dyDescent="0.2">
      <c r="A964" s="6">
        <v>2018</v>
      </c>
      <c r="B964" s="6">
        <v>2352186</v>
      </c>
      <c r="C964" s="6" t="s">
        <v>59</v>
      </c>
      <c r="D964" s="6">
        <v>4</v>
      </c>
      <c r="E964" s="6" t="s">
        <v>18</v>
      </c>
      <c r="F964" s="6" t="s">
        <v>11</v>
      </c>
      <c r="G964" s="6" t="s">
        <v>10</v>
      </c>
      <c r="H964" s="6" t="s">
        <v>10</v>
      </c>
      <c r="I964" s="6" t="s">
        <v>9</v>
      </c>
      <c r="J964" s="6" t="s">
        <v>10</v>
      </c>
      <c r="K964" s="6" t="s">
        <v>10</v>
      </c>
      <c r="L964" s="6" t="s">
        <v>48</v>
      </c>
      <c r="M964" s="6" t="s">
        <v>47</v>
      </c>
    </row>
    <row r="965" spans="1:13" x14ac:dyDescent="0.2">
      <c r="A965" s="6">
        <v>2018</v>
      </c>
      <c r="B965" s="6">
        <v>2557392</v>
      </c>
      <c r="C965" s="6" t="s">
        <v>59</v>
      </c>
      <c r="D965" s="6">
        <v>4</v>
      </c>
      <c r="E965" s="6" t="s">
        <v>18</v>
      </c>
      <c r="F965" s="6" t="s">
        <v>11</v>
      </c>
      <c r="G965" s="6" t="s">
        <v>10</v>
      </c>
      <c r="H965" s="6" t="s">
        <v>10</v>
      </c>
      <c r="I965" s="6" t="s">
        <v>10</v>
      </c>
      <c r="J965" s="6" t="s">
        <v>10</v>
      </c>
      <c r="K965" s="6" t="s">
        <v>11</v>
      </c>
      <c r="L965" s="6" t="s">
        <v>48</v>
      </c>
      <c r="M965" s="6" t="s">
        <v>47</v>
      </c>
    </row>
    <row r="966" spans="1:13" x14ac:dyDescent="0.2">
      <c r="A966" s="6">
        <v>2018</v>
      </c>
      <c r="B966" s="6">
        <v>2307655</v>
      </c>
      <c r="C966" s="6" t="s">
        <v>59</v>
      </c>
      <c r="D966" s="6">
        <v>5</v>
      </c>
      <c r="E966" s="6" t="s">
        <v>18</v>
      </c>
      <c r="F966" s="6" t="s">
        <v>11</v>
      </c>
      <c r="G966" s="6" t="s">
        <v>11</v>
      </c>
      <c r="H966" s="6" t="s">
        <v>11</v>
      </c>
      <c r="I966" s="6" t="s">
        <v>10</v>
      </c>
      <c r="J966" s="6" t="s">
        <v>11</v>
      </c>
      <c r="K966" s="6" t="s">
        <v>11</v>
      </c>
      <c r="L966" s="6" t="s">
        <v>48</v>
      </c>
      <c r="M966" s="6" t="s">
        <v>46</v>
      </c>
    </row>
    <row r="967" spans="1:13" x14ac:dyDescent="0.2">
      <c r="A967" s="6">
        <v>2018</v>
      </c>
      <c r="B967" s="6">
        <v>2465609</v>
      </c>
      <c r="C967" s="6" t="s">
        <v>59</v>
      </c>
      <c r="D967" s="6">
        <v>5</v>
      </c>
      <c r="E967" s="6" t="s">
        <v>18</v>
      </c>
      <c r="F967" s="6" t="s">
        <v>11</v>
      </c>
      <c r="G967" s="6" t="s">
        <v>11</v>
      </c>
      <c r="H967" s="6" t="s">
        <v>10</v>
      </c>
      <c r="I967" s="6" t="s">
        <v>10</v>
      </c>
      <c r="J967" s="6" t="s">
        <v>9</v>
      </c>
      <c r="K967" s="6" t="s">
        <v>10</v>
      </c>
      <c r="L967" s="6" t="s">
        <v>48</v>
      </c>
      <c r="M967" s="6" t="s">
        <v>48</v>
      </c>
    </row>
    <row r="968" spans="1:13" x14ac:dyDescent="0.2">
      <c r="A968" s="6">
        <v>2018</v>
      </c>
      <c r="B968" s="6">
        <v>2504371</v>
      </c>
      <c r="C968" s="6" t="s">
        <v>59</v>
      </c>
      <c r="D968" s="6">
        <v>5</v>
      </c>
      <c r="E968" s="6" t="s">
        <v>20</v>
      </c>
      <c r="F968" s="6" t="s">
        <v>11</v>
      </c>
      <c r="G968" s="6" t="s">
        <v>10</v>
      </c>
      <c r="H968" s="6" t="s">
        <v>10</v>
      </c>
      <c r="I968" s="6" t="s">
        <v>10</v>
      </c>
      <c r="J968" s="6" t="s">
        <v>10</v>
      </c>
      <c r="K968" s="6" t="s">
        <v>10</v>
      </c>
      <c r="L968" s="6" t="s">
        <v>48</v>
      </c>
      <c r="M968" s="6" t="s">
        <v>48</v>
      </c>
    </row>
    <row r="969" spans="1:13" x14ac:dyDescent="0.2">
      <c r="A969" s="6">
        <v>2018</v>
      </c>
      <c r="B969" s="6">
        <v>2620314</v>
      </c>
      <c r="C969" s="6" t="s">
        <v>59</v>
      </c>
      <c r="D969" s="6">
        <v>5</v>
      </c>
      <c r="E969" s="6" t="s">
        <v>18</v>
      </c>
      <c r="F969" s="6" t="s">
        <v>11</v>
      </c>
      <c r="G969" s="6" t="s">
        <v>11</v>
      </c>
      <c r="H969" s="6" t="s">
        <v>10</v>
      </c>
      <c r="I969" s="6" t="s">
        <v>9</v>
      </c>
      <c r="J969" s="6" t="s">
        <v>10</v>
      </c>
      <c r="K969" s="6" t="s">
        <v>10</v>
      </c>
      <c r="L969" s="6" t="s">
        <v>48</v>
      </c>
      <c r="M969" s="6" t="s">
        <v>47</v>
      </c>
    </row>
    <row r="970" spans="1:13" x14ac:dyDescent="0.2">
      <c r="A970" s="6">
        <v>2018</v>
      </c>
      <c r="B970" s="6">
        <v>2625060</v>
      </c>
      <c r="C970" s="6" t="s">
        <v>59</v>
      </c>
      <c r="D970" s="6">
        <v>6</v>
      </c>
      <c r="E970" s="6" t="s">
        <v>21</v>
      </c>
      <c r="F970" s="6" t="s">
        <v>11</v>
      </c>
      <c r="G970" s="6" t="s">
        <v>10</v>
      </c>
      <c r="H970" s="6" t="s">
        <v>9</v>
      </c>
      <c r="I970" s="6" t="s">
        <v>9</v>
      </c>
      <c r="J970" s="6" t="s">
        <v>10</v>
      </c>
      <c r="K970" s="6" t="s">
        <v>10</v>
      </c>
      <c r="L970" s="6" t="s">
        <v>48</v>
      </c>
      <c r="M970" s="6" t="s">
        <v>48</v>
      </c>
    </row>
    <row r="971" spans="1:13" x14ac:dyDescent="0.2">
      <c r="A971" s="6">
        <v>2018</v>
      </c>
      <c r="B971" s="6">
        <v>2764572</v>
      </c>
      <c r="C971" s="6" t="s">
        <v>59</v>
      </c>
      <c r="D971" s="6">
        <v>6</v>
      </c>
      <c r="E971" s="6" t="s">
        <v>21</v>
      </c>
      <c r="F971" s="6" t="s">
        <v>11</v>
      </c>
      <c r="G971" s="6" t="s">
        <v>10</v>
      </c>
      <c r="H971" s="6" t="s">
        <v>11</v>
      </c>
      <c r="I971" s="6" t="s">
        <v>10</v>
      </c>
      <c r="J971" s="6" t="s">
        <v>10</v>
      </c>
      <c r="K971" s="6" t="s">
        <v>8</v>
      </c>
      <c r="L971" s="6" t="s">
        <v>48</v>
      </c>
      <c r="M971" s="6" t="s">
        <v>47</v>
      </c>
    </row>
    <row r="972" spans="1:13" x14ac:dyDescent="0.2">
      <c r="A972" s="6">
        <v>2018</v>
      </c>
      <c r="B972" s="6">
        <v>2113961</v>
      </c>
      <c r="C972" s="6" t="s">
        <v>59</v>
      </c>
      <c r="D972" s="6">
        <v>7</v>
      </c>
      <c r="E972" s="6" t="s">
        <v>21</v>
      </c>
      <c r="F972" s="6" t="s">
        <v>11</v>
      </c>
      <c r="G972" s="6" t="s">
        <v>10</v>
      </c>
      <c r="H972" s="6" t="s">
        <v>10</v>
      </c>
      <c r="I972" s="6" t="s">
        <v>10</v>
      </c>
      <c r="J972" s="6" t="s">
        <v>10</v>
      </c>
      <c r="K972" s="6" t="s">
        <v>10</v>
      </c>
      <c r="L972" s="6" t="s">
        <v>48</v>
      </c>
      <c r="M972" s="6" t="s">
        <v>47</v>
      </c>
    </row>
    <row r="973" spans="1:13" x14ac:dyDescent="0.2">
      <c r="A973" s="6">
        <v>2018</v>
      </c>
      <c r="B973" s="6">
        <v>2192523</v>
      </c>
      <c r="C973" s="6" t="s">
        <v>59</v>
      </c>
      <c r="D973" s="6">
        <v>7</v>
      </c>
      <c r="E973" s="6" t="s">
        <v>21</v>
      </c>
      <c r="F973" s="6" t="s">
        <v>11</v>
      </c>
      <c r="G973" s="6" t="s">
        <v>10</v>
      </c>
      <c r="H973" s="6" t="s">
        <v>10</v>
      </c>
      <c r="I973" s="6" t="s">
        <v>10</v>
      </c>
      <c r="J973" s="6" t="s">
        <v>10</v>
      </c>
      <c r="K973" s="6" t="s">
        <v>10</v>
      </c>
      <c r="L973" s="6" t="s">
        <v>48</v>
      </c>
      <c r="M973" s="6" t="s">
        <v>47</v>
      </c>
    </row>
    <row r="974" spans="1:13" x14ac:dyDescent="0.2">
      <c r="A974" s="6">
        <v>2018</v>
      </c>
      <c r="B974" s="6">
        <v>2695326</v>
      </c>
      <c r="C974" s="6" t="s">
        <v>59</v>
      </c>
      <c r="D974" s="6">
        <v>8</v>
      </c>
      <c r="E974" s="6" t="s">
        <v>21</v>
      </c>
      <c r="F974" s="6" t="s">
        <v>11</v>
      </c>
      <c r="G974" s="6" t="s">
        <v>9</v>
      </c>
      <c r="H974" s="6" t="s">
        <v>8</v>
      </c>
      <c r="I974" s="6" t="s">
        <v>9</v>
      </c>
      <c r="J974" s="6" t="s">
        <v>8</v>
      </c>
      <c r="K974" s="6" t="s">
        <v>10</v>
      </c>
      <c r="L974" s="6" t="s">
        <v>48</v>
      </c>
      <c r="M974" s="6" t="s">
        <v>48</v>
      </c>
    </row>
    <row r="975" spans="1:13" x14ac:dyDescent="0.2">
      <c r="A975" s="6">
        <v>2019</v>
      </c>
      <c r="B975" s="6">
        <v>2102148</v>
      </c>
      <c r="C975" s="6" t="s">
        <v>59</v>
      </c>
      <c r="D975" s="6">
        <v>4</v>
      </c>
      <c r="E975" s="6" t="s">
        <v>18</v>
      </c>
      <c r="F975" s="6" t="s">
        <v>11</v>
      </c>
      <c r="G975" s="6" t="s">
        <v>10</v>
      </c>
      <c r="H975" s="6" t="s">
        <v>9</v>
      </c>
      <c r="I975" s="6" t="s">
        <v>9</v>
      </c>
      <c r="J975" s="6" t="s">
        <v>9</v>
      </c>
      <c r="K975" s="6" t="s">
        <v>9</v>
      </c>
      <c r="L975" s="6" t="s">
        <v>48</v>
      </c>
      <c r="M975" s="6" t="s">
        <v>48</v>
      </c>
    </row>
    <row r="976" spans="1:13" x14ac:dyDescent="0.2">
      <c r="A976" s="6">
        <v>2019</v>
      </c>
      <c r="B976" s="6">
        <v>2362296</v>
      </c>
      <c r="C976" s="6" t="s">
        <v>59</v>
      </c>
      <c r="D976" s="6">
        <v>6</v>
      </c>
      <c r="E976" s="6" t="s">
        <v>21</v>
      </c>
      <c r="F976" s="6" t="s">
        <v>11</v>
      </c>
      <c r="G976" s="6" t="s">
        <v>11</v>
      </c>
      <c r="H976" s="6" t="s">
        <v>11</v>
      </c>
      <c r="I976" s="6" t="s">
        <v>11</v>
      </c>
      <c r="J976" s="6" t="s">
        <v>11</v>
      </c>
      <c r="K976" s="6" t="s">
        <v>11</v>
      </c>
      <c r="L976" s="6" t="s">
        <v>48</v>
      </c>
      <c r="M976" s="6" t="s">
        <v>47</v>
      </c>
    </row>
    <row r="977" spans="1:13" x14ac:dyDescent="0.2">
      <c r="A977" s="6">
        <v>2019</v>
      </c>
      <c r="B977" s="6">
        <v>2605875</v>
      </c>
      <c r="C977" s="6" t="s">
        <v>59</v>
      </c>
      <c r="D977" s="6">
        <v>6</v>
      </c>
      <c r="E977" s="6" t="s">
        <v>21</v>
      </c>
      <c r="F977" s="6" t="s">
        <v>11</v>
      </c>
      <c r="G977" s="6" t="s">
        <v>10</v>
      </c>
      <c r="H977" s="6" t="s">
        <v>9</v>
      </c>
      <c r="I977" s="6" t="s">
        <v>9</v>
      </c>
      <c r="J977" s="6" t="s">
        <v>10</v>
      </c>
      <c r="K977" s="6" t="s">
        <v>8</v>
      </c>
      <c r="L977" s="6" t="s">
        <v>48</v>
      </c>
      <c r="M977" s="6" t="s">
        <v>48</v>
      </c>
    </row>
    <row r="978" spans="1:13" x14ac:dyDescent="0.2">
      <c r="A978" s="6">
        <v>2019</v>
      </c>
      <c r="B978" s="6">
        <v>2909263</v>
      </c>
      <c r="C978" s="6" t="s">
        <v>59</v>
      </c>
      <c r="D978" s="6">
        <v>7</v>
      </c>
      <c r="E978" s="6" t="s">
        <v>21</v>
      </c>
      <c r="F978" s="6" t="s">
        <v>11</v>
      </c>
      <c r="G978" s="6" t="s">
        <v>10</v>
      </c>
      <c r="H978" s="6" t="s">
        <v>10</v>
      </c>
      <c r="I978" s="6" t="s">
        <v>10</v>
      </c>
      <c r="J978" s="6" t="s">
        <v>9</v>
      </c>
      <c r="K978" s="6" t="s">
        <v>10</v>
      </c>
      <c r="L978" s="6" t="s">
        <v>48</v>
      </c>
      <c r="M978" s="6" t="s">
        <v>49</v>
      </c>
    </row>
    <row r="979" spans="1:13" x14ac:dyDescent="0.2">
      <c r="A979" s="6">
        <v>2019</v>
      </c>
      <c r="B979" s="6">
        <v>2404160</v>
      </c>
      <c r="C979" s="6" t="s">
        <v>59</v>
      </c>
      <c r="D979" s="6">
        <v>8</v>
      </c>
      <c r="E979" s="6" t="s">
        <v>21</v>
      </c>
      <c r="F979" s="6" t="s">
        <v>11</v>
      </c>
      <c r="G979" s="6" t="s">
        <v>9</v>
      </c>
      <c r="H979" s="6" t="s">
        <v>10</v>
      </c>
      <c r="I979" s="6" t="s">
        <v>10</v>
      </c>
      <c r="J979" s="6" t="s">
        <v>10</v>
      </c>
      <c r="K979" s="6" t="s">
        <v>10</v>
      </c>
      <c r="L979" s="6" t="s">
        <v>48</v>
      </c>
      <c r="M979" s="6" t="s">
        <v>48</v>
      </c>
    </row>
    <row r="980" spans="1:13" x14ac:dyDescent="0.2">
      <c r="A980" s="6">
        <v>2019</v>
      </c>
      <c r="B980" s="6">
        <v>2822622</v>
      </c>
      <c r="C980" s="6" t="s">
        <v>59</v>
      </c>
      <c r="D980" s="6">
        <v>8</v>
      </c>
      <c r="E980" s="6" t="s">
        <v>21</v>
      </c>
      <c r="F980" s="6" t="s">
        <v>11</v>
      </c>
      <c r="G980" s="6" t="s">
        <v>11</v>
      </c>
      <c r="H980" s="6" t="s">
        <v>11</v>
      </c>
      <c r="I980" s="6" t="s">
        <v>10</v>
      </c>
      <c r="J980" s="6" t="s">
        <v>11</v>
      </c>
      <c r="K980" s="6" t="s">
        <v>10</v>
      </c>
      <c r="L980" s="6" t="s">
        <v>48</v>
      </c>
      <c r="M980" s="6" t="s">
        <v>47</v>
      </c>
    </row>
    <row r="981" spans="1:13" x14ac:dyDescent="0.2">
      <c r="A981" s="6">
        <v>2018</v>
      </c>
      <c r="B981" s="6">
        <v>2317929</v>
      </c>
      <c r="C981" s="6" t="s">
        <v>59</v>
      </c>
      <c r="D981" s="6">
        <v>4</v>
      </c>
      <c r="E981" s="6" t="s">
        <v>18</v>
      </c>
      <c r="F981" s="6" t="s">
        <v>7</v>
      </c>
      <c r="G981" s="6" t="s">
        <v>8</v>
      </c>
      <c r="H981" s="6" t="s">
        <v>8</v>
      </c>
      <c r="I981" s="6" t="s">
        <v>8</v>
      </c>
      <c r="J981" s="6" t="s">
        <v>8</v>
      </c>
      <c r="K981" s="6" t="s">
        <v>8</v>
      </c>
      <c r="L981" s="6" t="s">
        <v>48</v>
      </c>
      <c r="M981" s="7" t="s">
        <v>50</v>
      </c>
    </row>
    <row r="982" spans="1:13" x14ac:dyDescent="0.2">
      <c r="A982" s="6">
        <v>2018</v>
      </c>
      <c r="B982" s="6">
        <v>2855150</v>
      </c>
      <c r="C982" s="6" t="s">
        <v>59</v>
      </c>
      <c r="D982" s="6">
        <v>4</v>
      </c>
      <c r="E982" s="6" t="s">
        <v>18</v>
      </c>
      <c r="F982" s="6" t="s">
        <v>7</v>
      </c>
      <c r="G982" s="6" t="s">
        <v>10</v>
      </c>
      <c r="H982" s="6" t="s">
        <v>10</v>
      </c>
      <c r="I982" s="6" t="s">
        <v>9</v>
      </c>
      <c r="J982" s="6" t="s">
        <v>10</v>
      </c>
      <c r="K982" s="6" t="s">
        <v>10</v>
      </c>
      <c r="L982" s="6" t="s">
        <v>48</v>
      </c>
      <c r="M982" s="6" t="s">
        <v>47</v>
      </c>
    </row>
    <row r="983" spans="1:13" x14ac:dyDescent="0.2">
      <c r="A983" s="6">
        <v>2018</v>
      </c>
      <c r="B983" s="6">
        <v>2153053</v>
      </c>
      <c r="C983" s="6" t="s">
        <v>59</v>
      </c>
      <c r="D983" s="6">
        <v>8</v>
      </c>
      <c r="E983" s="6" t="s">
        <v>21</v>
      </c>
      <c r="F983" s="6" t="s">
        <v>7</v>
      </c>
      <c r="G983" s="6" t="s">
        <v>7</v>
      </c>
      <c r="H983" s="6" t="s">
        <v>7</v>
      </c>
      <c r="I983" s="6" t="s">
        <v>7</v>
      </c>
      <c r="J983" s="6" t="s">
        <v>7</v>
      </c>
      <c r="K983" s="6" t="s">
        <v>7</v>
      </c>
      <c r="L983" s="6" t="s">
        <v>48</v>
      </c>
      <c r="M983" s="6" t="s">
        <v>48</v>
      </c>
    </row>
    <row r="984" spans="1:13" x14ac:dyDescent="0.2">
      <c r="A984" s="6">
        <v>2019</v>
      </c>
      <c r="B984" s="6">
        <v>2019960</v>
      </c>
      <c r="C984" s="6" t="s">
        <v>59</v>
      </c>
      <c r="D984" s="6">
        <v>3</v>
      </c>
      <c r="E984" s="6" t="s">
        <v>18</v>
      </c>
      <c r="F984" s="6" t="s">
        <v>7</v>
      </c>
      <c r="G984" s="6" t="s">
        <v>7</v>
      </c>
      <c r="H984" s="6" t="s">
        <v>7</v>
      </c>
      <c r="I984" s="6" t="s">
        <v>7</v>
      </c>
      <c r="J984" s="6" t="s">
        <v>7</v>
      </c>
      <c r="K984" s="6" t="s">
        <v>7</v>
      </c>
      <c r="L984" s="6" t="s">
        <v>48</v>
      </c>
      <c r="M984" s="6" t="s">
        <v>48</v>
      </c>
    </row>
    <row r="985" spans="1:13" x14ac:dyDescent="0.2">
      <c r="A985" s="6">
        <v>2019</v>
      </c>
      <c r="B985" s="6">
        <v>2167206</v>
      </c>
      <c r="C985" s="6" t="s">
        <v>59</v>
      </c>
      <c r="D985" s="6">
        <v>3</v>
      </c>
      <c r="E985" s="6" t="s">
        <v>18</v>
      </c>
      <c r="F985" s="6" t="s">
        <v>7</v>
      </c>
      <c r="G985" s="6" t="s">
        <v>10</v>
      </c>
      <c r="H985" s="6" t="s">
        <v>10</v>
      </c>
      <c r="I985" s="6" t="s">
        <v>10</v>
      </c>
      <c r="J985" s="6" t="s">
        <v>10</v>
      </c>
      <c r="K985" s="6" t="s">
        <v>11</v>
      </c>
      <c r="L985" s="6" t="s">
        <v>48</v>
      </c>
      <c r="M985" s="6" t="s">
        <v>47</v>
      </c>
    </row>
    <row r="986" spans="1:13" x14ac:dyDescent="0.2">
      <c r="A986" s="6">
        <v>2019</v>
      </c>
      <c r="B986" s="6">
        <v>2584360</v>
      </c>
      <c r="C986" s="6" t="s">
        <v>59</v>
      </c>
      <c r="D986" s="6">
        <v>7</v>
      </c>
      <c r="E986" s="6" t="s">
        <v>21</v>
      </c>
      <c r="F986" s="6" t="s">
        <v>7</v>
      </c>
      <c r="G986" s="6" t="s">
        <v>9</v>
      </c>
      <c r="H986" s="6" t="s">
        <v>9</v>
      </c>
      <c r="I986" s="6" t="s">
        <v>9</v>
      </c>
      <c r="J986" s="6" t="s">
        <v>8</v>
      </c>
      <c r="K986" s="6" t="s">
        <v>9</v>
      </c>
      <c r="L986" s="6" t="s">
        <v>48</v>
      </c>
      <c r="M986" s="6" t="s">
        <v>48</v>
      </c>
    </row>
    <row r="987" spans="1:13" x14ac:dyDescent="0.2">
      <c r="A987" s="6">
        <v>2019</v>
      </c>
      <c r="B987" s="6">
        <v>2336211</v>
      </c>
      <c r="C987" s="6" t="s">
        <v>59</v>
      </c>
      <c r="D987" s="6">
        <v>8</v>
      </c>
      <c r="E987" s="6" t="s">
        <v>21</v>
      </c>
      <c r="F987" s="6" t="s">
        <v>7</v>
      </c>
      <c r="G987" s="6" t="s">
        <v>7</v>
      </c>
      <c r="H987" s="6" t="s">
        <v>7</v>
      </c>
      <c r="I987" s="6" t="s">
        <v>9</v>
      </c>
      <c r="J987" s="6" t="s">
        <v>7</v>
      </c>
      <c r="K987" s="6" t="s">
        <v>7</v>
      </c>
      <c r="L987" s="6" t="s">
        <v>48</v>
      </c>
      <c r="M987" s="6" t="s">
        <v>49</v>
      </c>
    </row>
    <row r="988" spans="1:13" x14ac:dyDescent="0.2">
      <c r="A988" s="6">
        <v>2019</v>
      </c>
      <c r="B988" s="6">
        <v>2465046</v>
      </c>
      <c r="C988" s="6" t="s">
        <v>59</v>
      </c>
      <c r="D988" s="6">
        <v>8</v>
      </c>
      <c r="E988" s="6" t="s">
        <v>21</v>
      </c>
      <c r="F988" s="6" t="s">
        <v>7</v>
      </c>
      <c r="G988" s="6" t="s">
        <v>11</v>
      </c>
      <c r="H988" s="6" t="s">
        <v>10</v>
      </c>
      <c r="I988" s="6" t="s">
        <v>9</v>
      </c>
      <c r="J988" s="6" t="s">
        <v>7</v>
      </c>
      <c r="K988" s="6" t="s">
        <v>7</v>
      </c>
      <c r="L988" s="6" t="s">
        <v>48</v>
      </c>
      <c r="M988" s="6" t="s">
        <v>49</v>
      </c>
    </row>
    <row r="989" spans="1:13" x14ac:dyDescent="0.2">
      <c r="A989" s="6">
        <v>2019</v>
      </c>
      <c r="B989" s="6">
        <v>2569558</v>
      </c>
      <c r="C989" s="6" t="s">
        <v>59</v>
      </c>
      <c r="D989" s="6">
        <v>8</v>
      </c>
      <c r="E989" s="6" t="s">
        <v>21</v>
      </c>
      <c r="F989" s="6" t="s">
        <v>7</v>
      </c>
      <c r="G989" s="6" t="s">
        <v>10</v>
      </c>
      <c r="H989" s="6" t="s">
        <v>9</v>
      </c>
      <c r="I989" s="6" t="s">
        <v>9</v>
      </c>
      <c r="J989" s="6" t="s">
        <v>10</v>
      </c>
      <c r="K989" s="6" t="s">
        <v>7</v>
      </c>
      <c r="L989" s="6" t="s">
        <v>48</v>
      </c>
      <c r="M989" s="6" t="s">
        <v>48</v>
      </c>
    </row>
    <row r="990" spans="1:13" x14ac:dyDescent="0.2">
      <c r="A990" s="6">
        <v>2018</v>
      </c>
      <c r="B990" s="6">
        <v>2557729</v>
      </c>
      <c r="C990" s="6" t="s">
        <v>59</v>
      </c>
      <c r="D990" s="6">
        <v>3</v>
      </c>
      <c r="E990" s="6" t="s">
        <v>18</v>
      </c>
      <c r="F990" s="6" t="s">
        <v>10</v>
      </c>
      <c r="G990" s="6" t="s">
        <v>10</v>
      </c>
      <c r="H990" s="6" t="s">
        <v>9</v>
      </c>
      <c r="I990" s="6" t="s">
        <v>9</v>
      </c>
      <c r="J990" s="6" t="s">
        <v>10</v>
      </c>
      <c r="K990" s="6" t="s">
        <v>10</v>
      </c>
      <c r="L990" s="6" t="s">
        <v>49</v>
      </c>
      <c r="M990" s="6" t="s">
        <v>47</v>
      </c>
    </row>
    <row r="991" spans="1:13" x14ac:dyDescent="0.2">
      <c r="A991" s="6">
        <v>2018</v>
      </c>
      <c r="B991" s="6">
        <v>2710246</v>
      </c>
      <c r="C991" s="6" t="s">
        <v>59</v>
      </c>
      <c r="D991" s="6">
        <v>5</v>
      </c>
      <c r="E991" s="6" t="s">
        <v>18</v>
      </c>
      <c r="F991" s="6" t="s">
        <v>10</v>
      </c>
      <c r="G991" s="6" t="s">
        <v>11</v>
      </c>
      <c r="H991" s="6" t="s">
        <v>10</v>
      </c>
      <c r="I991" s="6" t="s">
        <v>10</v>
      </c>
      <c r="J991" s="6" t="s">
        <v>10</v>
      </c>
      <c r="K991" s="6" t="s">
        <v>11</v>
      </c>
      <c r="L991" s="6" t="s">
        <v>49</v>
      </c>
      <c r="M991" s="6" t="s">
        <v>48</v>
      </c>
    </row>
    <row r="992" spans="1:13" x14ac:dyDescent="0.2">
      <c r="A992" s="6">
        <v>2018</v>
      </c>
      <c r="B992" s="6">
        <v>2003440</v>
      </c>
      <c r="C992" s="6" t="s">
        <v>59</v>
      </c>
      <c r="D992" s="6">
        <v>6</v>
      </c>
      <c r="E992" s="6" t="s">
        <v>21</v>
      </c>
      <c r="F992" s="6" t="s">
        <v>10</v>
      </c>
      <c r="G992" s="6" t="s">
        <v>10</v>
      </c>
      <c r="H992" s="6" t="s">
        <v>9</v>
      </c>
      <c r="I992" s="6" t="s">
        <v>9</v>
      </c>
      <c r="J992" s="6" t="s">
        <v>9</v>
      </c>
      <c r="K992" s="6" t="s">
        <v>9</v>
      </c>
      <c r="L992" s="6" t="s">
        <v>49</v>
      </c>
      <c r="M992" s="6" t="s">
        <v>49</v>
      </c>
    </row>
    <row r="993" spans="1:13" x14ac:dyDescent="0.2">
      <c r="A993" s="6">
        <v>2018</v>
      </c>
      <c r="B993" s="6">
        <v>2381834</v>
      </c>
      <c r="C993" s="6" t="s">
        <v>59</v>
      </c>
      <c r="D993" s="6">
        <v>6</v>
      </c>
      <c r="E993" s="6" t="s">
        <v>21</v>
      </c>
      <c r="F993" s="6" t="s">
        <v>10</v>
      </c>
      <c r="G993" s="6" t="s">
        <v>10</v>
      </c>
      <c r="H993" s="6" t="s">
        <v>10</v>
      </c>
      <c r="I993" s="6" t="s">
        <v>10</v>
      </c>
      <c r="J993" s="6" t="s">
        <v>10</v>
      </c>
      <c r="K993" s="6" t="s">
        <v>8</v>
      </c>
      <c r="L993" s="6" t="s">
        <v>49</v>
      </c>
      <c r="M993" s="6" t="s">
        <v>49</v>
      </c>
    </row>
    <row r="994" spans="1:13" x14ac:dyDescent="0.2">
      <c r="A994" s="6">
        <v>2018</v>
      </c>
      <c r="B994" s="6">
        <v>2442740</v>
      </c>
      <c r="C994" s="6" t="s">
        <v>59</v>
      </c>
      <c r="D994" s="6">
        <v>6</v>
      </c>
      <c r="E994" s="6" t="s">
        <v>21</v>
      </c>
      <c r="F994" s="6" t="s">
        <v>10</v>
      </c>
      <c r="G994" s="6" t="s">
        <v>11</v>
      </c>
      <c r="H994" s="6" t="s">
        <v>11</v>
      </c>
      <c r="I994" s="6" t="s">
        <v>9</v>
      </c>
      <c r="J994" s="6" t="s">
        <v>11</v>
      </c>
      <c r="K994" s="6" t="s">
        <v>9</v>
      </c>
      <c r="L994" s="6" t="s">
        <v>49</v>
      </c>
      <c r="M994" s="6" t="s">
        <v>49</v>
      </c>
    </row>
    <row r="995" spans="1:13" x14ac:dyDescent="0.2">
      <c r="A995" s="6">
        <v>2018</v>
      </c>
      <c r="B995" s="6">
        <v>2531767</v>
      </c>
      <c r="C995" s="6" t="s">
        <v>59</v>
      </c>
      <c r="D995" s="6">
        <v>7</v>
      </c>
      <c r="E995" s="6" t="s">
        <v>21</v>
      </c>
      <c r="F995" s="6" t="s">
        <v>10</v>
      </c>
      <c r="G995" s="6" t="s">
        <v>9</v>
      </c>
      <c r="H995" s="6" t="s">
        <v>8</v>
      </c>
      <c r="I995" s="6" t="s">
        <v>10</v>
      </c>
      <c r="J995" s="6" t="s">
        <v>10</v>
      </c>
      <c r="K995" s="6" t="s">
        <v>10</v>
      </c>
      <c r="L995" s="6" t="s">
        <v>49</v>
      </c>
      <c r="M995" s="6" t="s">
        <v>49</v>
      </c>
    </row>
    <row r="996" spans="1:13" x14ac:dyDescent="0.2">
      <c r="A996" s="6">
        <v>2018</v>
      </c>
      <c r="B996" s="6">
        <v>2403815</v>
      </c>
      <c r="C996" s="6" t="s">
        <v>59</v>
      </c>
      <c r="D996" s="6">
        <v>8</v>
      </c>
      <c r="E996" s="6" t="s">
        <v>21</v>
      </c>
      <c r="F996" s="6" t="s">
        <v>10</v>
      </c>
      <c r="G996" s="6" t="s">
        <v>11</v>
      </c>
      <c r="H996" s="6" t="s">
        <v>10</v>
      </c>
      <c r="I996" s="6" t="s">
        <v>9</v>
      </c>
      <c r="J996" s="6" t="s">
        <v>9</v>
      </c>
      <c r="K996" s="6" t="s">
        <v>8</v>
      </c>
      <c r="L996" s="6" t="s">
        <v>49</v>
      </c>
      <c r="M996" s="6" t="s">
        <v>48</v>
      </c>
    </row>
    <row r="997" spans="1:13" x14ac:dyDescent="0.2">
      <c r="A997" s="6">
        <v>2019</v>
      </c>
      <c r="B997" s="6">
        <v>2222744</v>
      </c>
      <c r="C997" s="6" t="s">
        <v>59</v>
      </c>
      <c r="D997" s="6">
        <v>7</v>
      </c>
      <c r="E997" s="6" t="s">
        <v>21</v>
      </c>
      <c r="F997" s="6" t="s">
        <v>10</v>
      </c>
      <c r="G997" s="6" t="s">
        <v>8</v>
      </c>
      <c r="H997" s="6" t="s">
        <v>8</v>
      </c>
      <c r="I997" s="6" t="s">
        <v>8</v>
      </c>
      <c r="J997" s="6" t="s">
        <v>8</v>
      </c>
      <c r="K997" s="6" t="s">
        <v>9</v>
      </c>
      <c r="L997" s="6" t="s">
        <v>49</v>
      </c>
      <c r="M997" s="6" t="s">
        <v>48</v>
      </c>
    </row>
    <row r="998" spans="1:13" x14ac:dyDescent="0.2">
      <c r="A998" s="6">
        <v>2019</v>
      </c>
      <c r="B998" s="6">
        <v>2627893</v>
      </c>
      <c r="C998" s="6" t="s">
        <v>59</v>
      </c>
      <c r="D998" s="6">
        <v>7</v>
      </c>
      <c r="E998" s="6" t="s">
        <v>21</v>
      </c>
      <c r="F998" s="6" t="s">
        <v>10</v>
      </c>
      <c r="G998" s="6" t="s">
        <v>10</v>
      </c>
      <c r="H998" s="6" t="s">
        <v>9</v>
      </c>
      <c r="I998" s="6" t="s">
        <v>9</v>
      </c>
      <c r="J998" s="6" t="s">
        <v>10</v>
      </c>
      <c r="K998" s="6" t="s">
        <v>10</v>
      </c>
      <c r="L998" s="6" t="s">
        <v>49</v>
      </c>
      <c r="M998" s="6" t="s">
        <v>48</v>
      </c>
    </row>
    <row r="999" spans="1:13" x14ac:dyDescent="0.2">
      <c r="A999" s="6">
        <v>2019</v>
      </c>
      <c r="B999" s="6">
        <v>2298239</v>
      </c>
      <c r="C999" s="6" t="s">
        <v>59</v>
      </c>
      <c r="D999" s="6">
        <v>8</v>
      </c>
      <c r="E999" s="6" t="s">
        <v>21</v>
      </c>
      <c r="F999" s="6" t="s">
        <v>10</v>
      </c>
      <c r="G999" s="6" t="s">
        <v>8</v>
      </c>
      <c r="H999" s="6" t="s">
        <v>8</v>
      </c>
      <c r="I999" s="6" t="s">
        <v>8</v>
      </c>
      <c r="J999" s="6" t="s">
        <v>8</v>
      </c>
      <c r="K999" s="6" t="s">
        <v>10</v>
      </c>
      <c r="L999" s="6" t="s">
        <v>49</v>
      </c>
      <c r="M999" s="6" t="s">
        <v>48</v>
      </c>
    </row>
    <row r="1000" spans="1:13" x14ac:dyDescent="0.2">
      <c r="A1000" s="6">
        <v>2019</v>
      </c>
      <c r="B1000" s="6">
        <v>2692463</v>
      </c>
      <c r="C1000" s="6" t="s">
        <v>59</v>
      </c>
      <c r="D1000" s="6">
        <v>8</v>
      </c>
      <c r="E1000" s="6" t="s">
        <v>21</v>
      </c>
      <c r="F1000" s="6" t="s">
        <v>10</v>
      </c>
      <c r="G1000" s="6" t="s">
        <v>10</v>
      </c>
      <c r="H1000" s="6" t="s">
        <v>10</v>
      </c>
      <c r="I1000" s="6" t="s">
        <v>10</v>
      </c>
      <c r="J1000" s="6" t="s">
        <v>10</v>
      </c>
      <c r="K1000" s="6" t="s">
        <v>10</v>
      </c>
      <c r="L1000" s="6" t="s">
        <v>49</v>
      </c>
      <c r="M1000" s="6" t="s">
        <v>48</v>
      </c>
    </row>
    <row r="1001" spans="1:13" x14ac:dyDescent="0.2">
      <c r="A1001" s="6">
        <v>2018</v>
      </c>
      <c r="B1001" s="6">
        <v>2411273</v>
      </c>
      <c r="C1001" s="6" t="s">
        <v>59</v>
      </c>
      <c r="D1001" s="6">
        <v>7</v>
      </c>
      <c r="E1001" s="6" t="s">
        <v>21</v>
      </c>
      <c r="F1001" s="6" t="s">
        <v>8</v>
      </c>
      <c r="G1001" s="6" t="s">
        <v>7</v>
      </c>
      <c r="H1001" s="6" t="s">
        <v>7</v>
      </c>
      <c r="I1001" s="6" t="s">
        <v>7</v>
      </c>
      <c r="J1001" s="6" t="s">
        <v>7</v>
      </c>
      <c r="K1001" s="6" t="s">
        <v>7</v>
      </c>
      <c r="L1001" s="6" t="s">
        <v>49</v>
      </c>
      <c r="M1001" s="7" t="s">
        <v>50</v>
      </c>
    </row>
    <row r="1002" spans="1:13" x14ac:dyDescent="0.2">
      <c r="A1002" s="6">
        <v>2018</v>
      </c>
      <c r="B1002" s="6">
        <v>2829127</v>
      </c>
      <c r="C1002" s="6" t="s">
        <v>59</v>
      </c>
      <c r="D1002" s="6">
        <v>7</v>
      </c>
      <c r="E1002" s="6" t="s">
        <v>21</v>
      </c>
      <c r="F1002" s="6" t="s">
        <v>8</v>
      </c>
      <c r="G1002" s="6" t="s">
        <v>8</v>
      </c>
      <c r="H1002" s="6" t="s">
        <v>8</v>
      </c>
      <c r="I1002" s="6" t="s">
        <v>8</v>
      </c>
      <c r="J1002" s="6" t="s">
        <v>8</v>
      </c>
      <c r="K1002" s="6" t="s">
        <v>8</v>
      </c>
      <c r="L1002" s="6" t="s">
        <v>49</v>
      </c>
      <c r="M1002" s="6" t="s">
        <v>49</v>
      </c>
    </row>
    <row r="1003" spans="1:13" x14ac:dyDescent="0.2">
      <c r="A1003" s="6">
        <v>2019</v>
      </c>
      <c r="B1003" s="6">
        <v>2174305</v>
      </c>
      <c r="C1003" s="6" t="s">
        <v>59</v>
      </c>
      <c r="D1003" s="6">
        <v>6</v>
      </c>
      <c r="E1003" s="6" t="s">
        <v>21</v>
      </c>
      <c r="F1003" s="6" t="s">
        <v>8</v>
      </c>
      <c r="G1003" s="6" t="s">
        <v>7</v>
      </c>
      <c r="H1003" s="6" t="s">
        <v>8</v>
      </c>
      <c r="I1003" s="6" t="s">
        <v>8</v>
      </c>
      <c r="J1003" s="6" t="s">
        <v>8</v>
      </c>
      <c r="K1003" s="6" t="s">
        <v>9</v>
      </c>
      <c r="L1003" s="6" t="s">
        <v>49</v>
      </c>
      <c r="M1003" s="6" t="s">
        <v>48</v>
      </c>
    </row>
    <row r="1004" spans="1:13" x14ac:dyDescent="0.2">
      <c r="A1004" s="6">
        <v>2019</v>
      </c>
      <c r="B1004" s="6">
        <v>2497928</v>
      </c>
      <c r="C1004" s="6" t="s">
        <v>59</v>
      </c>
      <c r="D1004" s="6">
        <v>7</v>
      </c>
      <c r="E1004" s="6" t="s">
        <v>21</v>
      </c>
      <c r="F1004" s="6" t="s">
        <v>8</v>
      </c>
      <c r="G1004" s="6" t="s">
        <v>8</v>
      </c>
      <c r="H1004" s="6" t="s">
        <v>8</v>
      </c>
      <c r="I1004" s="6" t="s">
        <v>8</v>
      </c>
      <c r="J1004" s="6" t="s">
        <v>8</v>
      </c>
      <c r="K1004" s="6" t="s">
        <v>8</v>
      </c>
      <c r="L1004" s="6" t="s">
        <v>49</v>
      </c>
      <c r="M1004" s="6" t="s">
        <v>48</v>
      </c>
    </row>
    <row r="1005" spans="1:13" x14ac:dyDescent="0.2">
      <c r="A1005" s="6">
        <v>2019</v>
      </c>
      <c r="B1005" s="6">
        <v>2247968</v>
      </c>
      <c r="C1005" s="6" t="s">
        <v>59</v>
      </c>
      <c r="D1005" s="6">
        <v>8</v>
      </c>
      <c r="E1005" s="6" t="s">
        <v>21</v>
      </c>
      <c r="F1005" s="6" t="s">
        <v>8</v>
      </c>
      <c r="G1005" s="6" t="s">
        <v>8</v>
      </c>
      <c r="H1005" s="6" t="s">
        <v>8</v>
      </c>
      <c r="I1005" s="6" t="s">
        <v>8</v>
      </c>
      <c r="J1005" s="6" t="s">
        <v>7</v>
      </c>
      <c r="K1005" s="6" t="s">
        <v>7</v>
      </c>
      <c r="L1005" s="6" t="s">
        <v>49</v>
      </c>
      <c r="M1005" s="6" t="s">
        <v>48</v>
      </c>
    </row>
    <row r="1006" spans="1:13" x14ac:dyDescent="0.2">
      <c r="A1006" s="6">
        <v>2018</v>
      </c>
      <c r="B1006" s="6">
        <v>2327965</v>
      </c>
      <c r="C1006" s="6" t="s">
        <v>59</v>
      </c>
      <c r="D1006" s="6">
        <v>4</v>
      </c>
      <c r="E1006" s="6" t="s">
        <v>18</v>
      </c>
      <c r="F1006" s="6" t="s">
        <v>9</v>
      </c>
      <c r="G1006" s="6" t="s">
        <v>10</v>
      </c>
      <c r="H1006" s="6" t="s">
        <v>9</v>
      </c>
      <c r="I1006" s="6" t="s">
        <v>9</v>
      </c>
      <c r="J1006" s="6" t="s">
        <v>9</v>
      </c>
      <c r="K1006" s="6" t="s">
        <v>11</v>
      </c>
      <c r="L1006" s="6" t="s">
        <v>49</v>
      </c>
      <c r="M1006" s="6" t="s">
        <v>48</v>
      </c>
    </row>
    <row r="1007" spans="1:13" x14ac:dyDescent="0.2">
      <c r="A1007" s="6">
        <v>2018</v>
      </c>
      <c r="B1007" s="6">
        <v>2479422</v>
      </c>
      <c r="C1007" s="6" t="s">
        <v>59</v>
      </c>
      <c r="D1007" s="6">
        <v>4</v>
      </c>
      <c r="E1007" s="6" t="s">
        <v>20</v>
      </c>
      <c r="F1007" s="6" t="s">
        <v>9</v>
      </c>
      <c r="G1007" s="6" t="s">
        <v>8</v>
      </c>
      <c r="H1007" s="6" t="s">
        <v>8</v>
      </c>
      <c r="I1007" s="6" t="s">
        <v>9</v>
      </c>
      <c r="J1007" s="6" t="s">
        <v>7</v>
      </c>
      <c r="K1007" s="6" t="s">
        <v>9</v>
      </c>
      <c r="L1007" s="6" t="s">
        <v>49</v>
      </c>
      <c r="M1007" s="7" t="s">
        <v>50</v>
      </c>
    </row>
    <row r="1008" spans="1:13" x14ac:dyDescent="0.2">
      <c r="A1008" s="6">
        <v>2018</v>
      </c>
      <c r="B1008" s="6">
        <v>2917292</v>
      </c>
      <c r="C1008" s="6" t="s">
        <v>59</v>
      </c>
      <c r="D1008" s="6">
        <v>7</v>
      </c>
      <c r="E1008" s="6" t="s">
        <v>21</v>
      </c>
      <c r="F1008" s="6" t="s">
        <v>9</v>
      </c>
      <c r="G1008" s="6" t="s">
        <v>8</v>
      </c>
      <c r="H1008" s="6" t="s">
        <v>8</v>
      </c>
      <c r="I1008" s="6" t="s">
        <v>8</v>
      </c>
      <c r="J1008" s="6" t="s">
        <v>9</v>
      </c>
      <c r="K1008" s="6" t="s">
        <v>8</v>
      </c>
      <c r="L1008" s="6" t="s">
        <v>49</v>
      </c>
      <c r="M1008" s="6" t="s">
        <v>49</v>
      </c>
    </row>
    <row r="1009" spans="1:13" x14ac:dyDescent="0.2">
      <c r="A1009" s="6">
        <v>2018</v>
      </c>
      <c r="B1009" s="6">
        <v>2967316</v>
      </c>
      <c r="C1009" s="6" t="s">
        <v>59</v>
      </c>
      <c r="D1009" s="6">
        <v>7</v>
      </c>
      <c r="E1009" s="6" t="s">
        <v>21</v>
      </c>
      <c r="F1009" s="6" t="s">
        <v>9</v>
      </c>
      <c r="G1009" s="6" t="s">
        <v>9</v>
      </c>
      <c r="H1009" s="6" t="s">
        <v>9</v>
      </c>
      <c r="I1009" s="6" t="s">
        <v>8</v>
      </c>
      <c r="J1009" s="6" t="s">
        <v>9</v>
      </c>
      <c r="K1009" s="6" t="s">
        <v>8</v>
      </c>
      <c r="L1009" s="6" t="s">
        <v>49</v>
      </c>
      <c r="M1009" s="6" t="s">
        <v>48</v>
      </c>
    </row>
    <row r="1010" spans="1:13" x14ac:dyDescent="0.2">
      <c r="A1010" s="6">
        <v>2018</v>
      </c>
      <c r="B1010" s="6">
        <v>2057205</v>
      </c>
      <c r="C1010" s="6" t="s">
        <v>59</v>
      </c>
      <c r="D1010" s="6">
        <v>8</v>
      </c>
      <c r="E1010" s="6" t="s">
        <v>21</v>
      </c>
      <c r="F1010" s="6" t="s">
        <v>9</v>
      </c>
      <c r="G1010" s="6" t="s">
        <v>7</v>
      </c>
      <c r="H1010" s="6" t="s">
        <v>7</v>
      </c>
      <c r="I1010" s="6" t="s">
        <v>9</v>
      </c>
      <c r="J1010" s="6" t="s">
        <v>7</v>
      </c>
      <c r="K1010" s="6" t="s">
        <v>10</v>
      </c>
      <c r="L1010" s="6" t="s">
        <v>49</v>
      </c>
      <c r="M1010" s="6" t="s">
        <v>48</v>
      </c>
    </row>
    <row r="1011" spans="1:13" x14ac:dyDescent="0.2">
      <c r="A1011" s="6">
        <v>2018</v>
      </c>
      <c r="B1011" s="6">
        <v>2336268</v>
      </c>
      <c r="C1011" s="6" t="s">
        <v>59</v>
      </c>
      <c r="D1011" s="6">
        <v>8</v>
      </c>
      <c r="E1011" s="6" t="s">
        <v>21</v>
      </c>
      <c r="F1011" s="6" t="s">
        <v>9</v>
      </c>
      <c r="G1011" s="6" t="s">
        <v>8</v>
      </c>
      <c r="H1011" s="6" t="s">
        <v>9</v>
      </c>
      <c r="I1011" s="6" t="s">
        <v>9</v>
      </c>
      <c r="J1011" s="6" t="s">
        <v>9</v>
      </c>
      <c r="K1011" s="6" t="s">
        <v>10</v>
      </c>
      <c r="L1011" s="6" t="s">
        <v>49</v>
      </c>
      <c r="M1011" s="6" t="s">
        <v>49</v>
      </c>
    </row>
    <row r="1012" spans="1:13" x14ac:dyDescent="0.2">
      <c r="A1012" s="6">
        <v>2018</v>
      </c>
      <c r="B1012" s="6">
        <v>2619261</v>
      </c>
      <c r="C1012" s="6" t="s">
        <v>59</v>
      </c>
      <c r="D1012" s="6">
        <v>8</v>
      </c>
      <c r="E1012" s="6" t="s">
        <v>21</v>
      </c>
      <c r="F1012" s="6" t="s">
        <v>9</v>
      </c>
      <c r="G1012" s="6" t="s">
        <v>11</v>
      </c>
      <c r="H1012" s="6" t="s">
        <v>11</v>
      </c>
      <c r="I1012" s="6" t="s">
        <v>9</v>
      </c>
      <c r="J1012" s="6" t="s">
        <v>11</v>
      </c>
      <c r="K1012" s="6" t="s">
        <v>9</v>
      </c>
      <c r="L1012" s="6" t="s">
        <v>49</v>
      </c>
      <c r="M1012" s="6" t="s">
        <v>47</v>
      </c>
    </row>
    <row r="1013" spans="1:13" x14ac:dyDescent="0.2">
      <c r="A1013" s="6">
        <v>2019</v>
      </c>
      <c r="B1013" s="6">
        <v>2826832</v>
      </c>
      <c r="C1013" s="6" t="s">
        <v>59</v>
      </c>
      <c r="D1013" s="6">
        <v>6</v>
      </c>
      <c r="E1013" s="6" t="s">
        <v>21</v>
      </c>
      <c r="F1013" s="6" t="s">
        <v>9</v>
      </c>
      <c r="G1013" s="6" t="s">
        <v>7</v>
      </c>
      <c r="H1013" s="6" t="s">
        <v>7</v>
      </c>
      <c r="I1013" s="6" t="s">
        <v>7</v>
      </c>
      <c r="J1013" s="6" t="s">
        <v>7</v>
      </c>
      <c r="K1013" s="6" t="s">
        <v>9</v>
      </c>
      <c r="L1013" s="6" t="s">
        <v>49</v>
      </c>
      <c r="M1013" s="6" t="s">
        <v>49</v>
      </c>
    </row>
    <row r="1014" spans="1:13" x14ac:dyDescent="0.2">
      <c r="A1014" s="6">
        <v>2019</v>
      </c>
      <c r="B1014" s="6">
        <v>2175651</v>
      </c>
      <c r="C1014" s="6" t="s">
        <v>59</v>
      </c>
      <c r="D1014" s="6">
        <v>8</v>
      </c>
      <c r="E1014" s="6" t="s">
        <v>21</v>
      </c>
      <c r="F1014" s="6" t="s">
        <v>9</v>
      </c>
      <c r="G1014" s="6" t="s">
        <v>7</v>
      </c>
      <c r="H1014" s="6" t="s">
        <v>7</v>
      </c>
      <c r="I1014" s="6" t="s">
        <v>7</v>
      </c>
      <c r="J1014" s="6" t="s">
        <v>7</v>
      </c>
      <c r="K1014" s="6" t="s">
        <v>9</v>
      </c>
      <c r="L1014" s="6" t="s">
        <v>49</v>
      </c>
      <c r="M1014" s="6" t="s">
        <v>49</v>
      </c>
    </row>
    <row r="1015" spans="1:13" x14ac:dyDescent="0.2">
      <c r="A1015" s="6">
        <v>2019</v>
      </c>
      <c r="B1015" s="6">
        <v>2257957</v>
      </c>
      <c r="C1015" s="6" t="s">
        <v>59</v>
      </c>
      <c r="D1015" s="6">
        <v>8</v>
      </c>
      <c r="E1015" s="6" t="s">
        <v>21</v>
      </c>
      <c r="F1015" s="6" t="s">
        <v>9</v>
      </c>
      <c r="G1015" s="6" t="s">
        <v>10</v>
      </c>
      <c r="H1015" s="6" t="s">
        <v>10</v>
      </c>
      <c r="I1015" s="6" t="s">
        <v>10</v>
      </c>
      <c r="J1015" s="6" t="s">
        <v>10</v>
      </c>
      <c r="K1015" s="6" t="s">
        <v>8</v>
      </c>
      <c r="L1015" s="6" t="s">
        <v>49</v>
      </c>
      <c r="M1015" s="6" t="s">
        <v>48</v>
      </c>
    </row>
    <row r="1016" spans="1:13" x14ac:dyDescent="0.2">
      <c r="A1016" s="6">
        <v>2019</v>
      </c>
      <c r="B1016" s="6">
        <v>2393208</v>
      </c>
      <c r="C1016" s="6" t="s">
        <v>59</v>
      </c>
      <c r="D1016" s="6">
        <v>8</v>
      </c>
      <c r="E1016" s="6" t="s">
        <v>21</v>
      </c>
      <c r="F1016" s="6" t="s">
        <v>9</v>
      </c>
      <c r="G1016" s="6" t="s">
        <v>8</v>
      </c>
      <c r="H1016" s="6" t="s">
        <v>9</v>
      </c>
      <c r="I1016" s="6" t="s">
        <v>9</v>
      </c>
      <c r="J1016" s="6" t="s">
        <v>8</v>
      </c>
      <c r="K1016" s="6" t="s">
        <v>8</v>
      </c>
      <c r="L1016" s="6" t="s">
        <v>49</v>
      </c>
      <c r="M1016" s="7" t="s">
        <v>50</v>
      </c>
    </row>
    <row r="1017" spans="1:13" x14ac:dyDescent="0.2">
      <c r="A1017" s="6">
        <v>2019</v>
      </c>
      <c r="B1017" s="6">
        <v>2462093</v>
      </c>
      <c r="C1017" s="6" t="s">
        <v>59</v>
      </c>
      <c r="D1017" s="6">
        <v>8</v>
      </c>
      <c r="E1017" s="6" t="s">
        <v>21</v>
      </c>
      <c r="F1017" s="6" t="s">
        <v>9</v>
      </c>
      <c r="G1017" s="6" t="s">
        <v>8</v>
      </c>
      <c r="H1017" s="6" t="s">
        <v>8</v>
      </c>
      <c r="I1017" s="6" t="s">
        <v>8</v>
      </c>
      <c r="J1017" s="6" t="s">
        <v>9</v>
      </c>
      <c r="K1017" s="6" t="s">
        <v>8</v>
      </c>
      <c r="L1017" s="6" t="s">
        <v>49</v>
      </c>
      <c r="M1017" s="6" t="s">
        <v>49</v>
      </c>
    </row>
    <row r="1018" spans="1:13" x14ac:dyDescent="0.2">
      <c r="A1018" s="6">
        <v>2018</v>
      </c>
      <c r="B1018" s="6">
        <v>2896369</v>
      </c>
      <c r="C1018" s="6" t="s">
        <v>59</v>
      </c>
      <c r="D1018" s="6">
        <v>1</v>
      </c>
      <c r="E1018" s="6" t="s">
        <v>18</v>
      </c>
      <c r="F1018" s="6" t="s">
        <v>11</v>
      </c>
      <c r="G1018" s="6" t="s">
        <v>11</v>
      </c>
      <c r="H1018" s="6" t="s">
        <v>11</v>
      </c>
      <c r="I1018" s="6" t="s">
        <v>9</v>
      </c>
      <c r="J1018" s="6" t="s">
        <v>11</v>
      </c>
      <c r="K1018" s="6" t="s">
        <v>11</v>
      </c>
      <c r="L1018" s="6" t="s">
        <v>49</v>
      </c>
      <c r="M1018" s="6" t="s">
        <v>48</v>
      </c>
    </row>
    <row r="1019" spans="1:13" x14ac:dyDescent="0.2">
      <c r="A1019" s="6">
        <v>2018</v>
      </c>
      <c r="B1019" s="6">
        <v>2928241</v>
      </c>
      <c r="C1019" s="6" t="s">
        <v>59</v>
      </c>
      <c r="D1019" s="6">
        <v>1</v>
      </c>
      <c r="E1019" s="6" t="s">
        <v>20</v>
      </c>
      <c r="F1019" s="6" t="s">
        <v>11</v>
      </c>
      <c r="G1019" s="6" t="s">
        <v>11</v>
      </c>
      <c r="H1019" s="6" t="s">
        <v>11</v>
      </c>
      <c r="I1019" s="6" t="s">
        <v>11</v>
      </c>
      <c r="J1019" s="6" t="s">
        <v>11</v>
      </c>
      <c r="K1019" s="6" t="s">
        <v>11</v>
      </c>
      <c r="L1019" s="6" t="s">
        <v>49</v>
      </c>
      <c r="M1019" s="6" t="s">
        <v>49</v>
      </c>
    </row>
    <row r="1020" spans="1:13" x14ac:dyDescent="0.2">
      <c r="A1020" s="6">
        <v>2018</v>
      </c>
      <c r="B1020" s="6">
        <v>2475066</v>
      </c>
      <c r="C1020" s="6" t="s">
        <v>59</v>
      </c>
      <c r="D1020" s="6">
        <v>5</v>
      </c>
      <c r="E1020" s="6" t="s">
        <v>18</v>
      </c>
      <c r="F1020" s="6" t="s">
        <v>11</v>
      </c>
      <c r="G1020" s="6" t="s">
        <v>11</v>
      </c>
      <c r="H1020" s="6" t="s">
        <v>11</v>
      </c>
      <c r="I1020" s="6" t="s">
        <v>11</v>
      </c>
      <c r="J1020" s="6" t="s">
        <v>11</v>
      </c>
      <c r="K1020" s="6" t="s">
        <v>11</v>
      </c>
      <c r="L1020" s="6" t="s">
        <v>49</v>
      </c>
      <c r="M1020" s="6" t="s">
        <v>48</v>
      </c>
    </row>
    <row r="1021" spans="1:13" x14ac:dyDescent="0.2">
      <c r="A1021" s="6">
        <v>2018</v>
      </c>
      <c r="B1021" s="6">
        <v>2127476</v>
      </c>
      <c r="C1021" s="6" t="s">
        <v>59</v>
      </c>
      <c r="D1021" s="6">
        <v>6</v>
      </c>
      <c r="E1021" s="6" t="s">
        <v>21</v>
      </c>
      <c r="F1021" s="6" t="s">
        <v>11</v>
      </c>
      <c r="G1021" s="6" t="s">
        <v>10</v>
      </c>
      <c r="H1021" s="6" t="s">
        <v>10</v>
      </c>
      <c r="I1021" s="6" t="s">
        <v>10</v>
      </c>
      <c r="J1021" s="6" t="s">
        <v>9</v>
      </c>
      <c r="K1021" s="6" t="s">
        <v>10</v>
      </c>
      <c r="L1021" s="6" t="s">
        <v>49</v>
      </c>
      <c r="M1021" s="6" t="s">
        <v>47</v>
      </c>
    </row>
    <row r="1022" spans="1:13" x14ac:dyDescent="0.2">
      <c r="A1022" s="6">
        <v>2018</v>
      </c>
      <c r="B1022" s="6">
        <v>2488543</v>
      </c>
      <c r="C1022" s="6" t="s">
        <v>59</v>
      </c>
      <c r="D1022" s="6">
        <v>6</v>
      </c>
      <c r="E1022" s="6" t="s">
        <v>21</v>
      </c>
      <c r="F1022" s="6" t="s">
        <v>11</v>
      </c>
      <c r="G1022" s="6" t="s">
        <v>11</v>
      </c>
      <c r="H1022" s="6" t="s">
        <v>11</v>
      </c>
      <c r="I1022" s="6" t="s">
        <v>11</v>
      </c>
      <c r="J1022" s="6" t="s">
        <v>11</v>
      </c>
      <c r="K1022" s="6" t="s">
        <v>7</v>
      </c>
      <c r="L1022" s="6" t="s">
        <v>49</v>
      </c>
      <c r="M1022" s="6" t="s">
        <v>48</v>
      </c>
    </row>
    <row r="1023" spans="1:13" x14ac:dyDescent="0.2">
      <c r="A1023" s="6">
        <v>2018</v>
      </c>
      <c r="B1023" s="6">
        <v>2864895</v>
      </c>
      <c r="C1023" s="6" t="s">
        <v>59</v>
      </c>
      <c r="D1023" s="6">
        <v>7</v>
      </c>
      <c r="E1023" s="6" t="s">
        <v>21</v>
      </c>
      <c r="F1023" s="6" t="s">
        <v>11</v>
      </c>
      <c r="G1023" s="6" t="s">
        <v>10</v>
      </c>
      <c r="H1023" s="6" t="s">
        <v>8</v>
      </c>
      <c r="I1023" s="6" t="s">
        <v>10</v>
      </c>
      <c r="J1023" s="6" t="s">
        <v>8</v>
      </c>
      <c r="K1023" s="6" t="s">
        <v>8</v>
      </c>
      <c r="L1023" s="6" t="s">
        <v>49</v>
      </c>
      <c r="M1023" s="6" t="s">
        <v>49</v>
      </c>
    </row>
    <row r="1024" spans="1:13" x14ac:dyDescent="0.2">
      <c r="A1024" s="6">
        <v>2018</v>
      </c>
      <c r="B1024" s="6">
        <v>2036544</v>
      </c>
      <c r="C1024" s="6" t="s">
        <v>59</v>
      </c>
      <c r="D1024" s="6">
        <v>8</v>
      </c>
      <c r="E1024" s="6" t="s">
        <v>21</v>
      </c>
      <c r="F1024" s="6" t="s">
        <v>11</v>
      </c>
      <c r="G1024" s="6" t="s">
        <v>8</v>
      </c>
      <c r="H1024" s="6" t="s">
        <v>8</v>
      </c>
      <c r="I1024" s="6" t="s">
        <v>9</v>
      </c>
      <c r="J1024" s="6" t="s">
        <v>8</v>
      </c>
      <c r="K1024" s="6" t="s">
        <v>10</v>
      </c>
      <c r="L1024" s="6" t="s">
        <v>49</v>
      </c>
      <c r="M1024" s="6" t="s">
        <v>48</v>
      </c>
    </row>
    <row r="1025" spans="1:13" x14ac:dyDescent="0.2">
      <c r="A1025" s="6">
        <v>2018</v>
      </c>
      <c r="B1025" s="6">
        <v>2171074</v>
      </c>
      <c r="C1025" s="6" t="s">
        <v>59</v>
      </c>
      <c r="D1025" s="6">
        <v>8</v>
      </c>
      <c r="E1025" s="6" t="s">
        <v>21</v>
      </c>
      <c r="F1025" s="6" t="s">
        <v>11</v>
      </c>
      <c r="G1025" s="6" t="s">
        <v>10</v>
      </c>
      <c r="H1025" s="6" t="s">
        <v>10</v>
      </c>
      <c r="I1025" s="6" t="s">
        <v>10</v>
      </c>
      <c r="J1025" s="6" t="s">
        <v>10</v>
      </c>
      <c r="K1025" s="6" t="s">
        <v>8</v>
      </c>
      <c r="L1025" s="6" t="s">
        <v>49</v>
      </c>
      <c r="M1025" s="6" t="s">
        <v>48</v>
      </c>
    </row>
    <row r="1026" spans="1:13" x14ac:dyDescent="0.2">
      <c r="A1026" s="6">
        <v>2018</v>
      </c>
      <c r="B1026" s="6">
        <v>2493918</v>
      </c>
      <c r="C1026" s="6" t="s">
        <v>59</v>
      </c>
      <c r="D1026" s="6">
        <v>8</v>
      </c>
      <c r="E1026" s="6" t="s">
        <v>21</v>
      </c>
      <c r="F1026" s="6" t="s">
        <v>11</v>
      </c>
      <c r="G1026" s="6" t="s">
        <v>11</v>
      </c>
      <c r="H1026" s="6" t="s">
        <v>11</v>
      </c>
      <c r="I1026" s="6" t="s">
        <v>11</v>
      </c>
      <c r="J1026" s="6" t="s">
        <v>11</v>
      </c>
      <c r="K1026" s="6" t="s">
        <v>10</v>
      </c>
      <c r="L1026" s="6" t="s">
        <v>49</v>
      </c>
      <c r="M1026" s="6" t="s">
        <v>48</v>
      </c>
    </row>
    <row r="1027" spans="1:13" x14ac:dyDescent="0.2">
      <c r="A1027" s="6">
        <v>2018</v>
      </c>
      <c r="B1027" s="6">
        <v>2665064</v>
      </c>
      <c r="C1027" s="6" t="s">
        <v>59</v>
      </c>
      <c r="D1027" s="6">
        <v>8</v>
      </c>
      <c r="E1027" s="6" t="s">
        <v>21</v>
      </c>
      <c r="F1027" s="6" t="s">
        <v>11</v>
      </c>
      <c r="G1027" s="6" t="s">
        <v>10</v>
      </c>
      <c r="H1027" s="6" t="s">
        <v>11</v>
      </c>
      <c r="I1027" s="6" t="s">
        <v>10</v>
      </c>
      <c r="J1027" s="6" t="s">
        <v>10</v>
      </c>
      <c r="K1027" s="6" t="s">
        <v>10</v>
      </c>
      <c r="L1027" s="6" t="s">
        <v>49</v>
      </c>
      <c r="M1027" s="6" t="s">
        <v>48</v>
      </c>
    </row>
    <row r="1028" spans="1:13" x14ac:dyDescent="0.2">
      <c r="A1028" s="6">
        <v>2018</v>
      </c>
      <c r="B1028" s="6">
        <v>2771370</v>
      </c>
      <c r="C1028" s="6" t="s">
        <v>59</v>
      </c>
      <c r="D1028" s="6">
        <v>8</v>
      </c>
      <c r="E1028" s="6" t="s">
        <v>21</v>
      </c>
      <c r="F1028" s="6" t="s">
        <v>11</v>
      </c>
      <c r="G1028" s="6" t="s">
        <v>8</v>
      </c>
      <c r="H1028" s="6" t="s">
        <v>10</v>
      </c>
      <c r="I1028" s="6" t="s">
        <v>9</v>
      </c>
      <c r="J1028" s="6" t="s">
        <v>10</v>
      </c>
      <c r="K1028" s="6" t="s">
        <v>10</v>
      </c>
      <c r="L1028" s="6" t="s">
        <v>49</v>
      </c>
      <c r="M1028" s="6" t="s">
        <v>49</v>
      </c>
    </row>
    <row r="1029" spans="1:13" x14ac:dyDescent="0.2">
      <c r="A1029" s="6">
        <v>2019</v>
      </c>
      <c r="B1029" s="6">
        <v>2600371</v>
      </c>
      <c r="C1029" s="6" t="s">
        <v>59</v>
      </c>
      <c r="D1029" s="6">
        <v>8</v>
      </c>
      <c r="E1029" s="6" t="s">
        <v>21</v>
      </c>
      <c r="F1029" s="6" t="s">
        <v>11</v>
      </c>
      <c r="G1029" s="6" t="s">
        <v>10</v>
      </c>
      <c r="H1029" s="6" t="s">
        <v>9</v>
      </c>
      <c r="I1029" s="6" t="s">
        <v>8</v>
      </c>
      <c r="J1029" s="6" t="s">
        <v>8</v>
      </c>
      <c r="K1029" s="6" t="s">
        <v>7</v>
      </c>
      <c r="L1029" s="6" t="s">
        <v>49</v>
      </c>
      <c r="M1029" s="6" t="s">
        <v>48</v>
      </c>
    </row>
    <row r="1030" spans="1:13" x14ac:dyDescent="0.2">
      <c r="A1030" s="6">
        <v>2019</v>
      </c>
      <c r="B1030" s="6">
        <v>2690727</v>
      </c>
      <c r="C1030" s="6" t="s">
        <v>59</v>
      </c>
      <c r="D1030" s="6">
        <v>8</v>
      </c>
      <c r="E1030" s="6" t="s">
        <v>21</v>
      </c>
      <c r="F1030" s="6" t="s">
        <v>11</v>
      </c>
      <c r="G1030" s="6" t="s">
        <v>9</v>
      </c>
      <c r="H1030" s="6" t="s">
        <v>8</v>
      </c>
      <c r="I1030" s="6" t="s">
        <v>7</v>
      </c>
      <c r="J1030" s="6" t="s">
        <v>8</v>
      </c>
      <c r="K1030" s="6" t="s">
        <v>7</v>
      </c>
      <c r="L1030" s="6" t="s">
        <v>49</v>
      </c>
      <c r="M1030" s="7" t="s">
        <v>50</v>
      </c>
    </row>
    <row r="1031" spans="1:13" x14ac:dyDescent="0.2">
      <c r="A1031" s="6">
        <v>2019</v>
      </c>
      <c r="B1031" s="6">
        <v>2618852</v>
      </c>
      <c r="C1031" s="6" t="s">
        <v>59</v>
      </c>
      <c r="D1031" s="6">
        <v>6</v>
      </c>
      <c r="E1031" s="6" t="s">
        <v>21</v>
      </c>
      <c r="F1031" s="6" t="s">
        <v>7</v>
      </c>
      <c r="G1031" s="6" t="s">
        <v>10</v>
      </c>
      <c r="H1031" s="6" t="s">
        <v>10</v>
      </c>
      <c r="I1031" s="6" t="s">
        <v>10</v>
      </c>
      <c r="J1031" s="6" t="s">
        <v>9</v>
      </c>
      <c r="K1031" s="6" t="s">
        <v>8</v>
      </c>
      <c r="L1031" s="6" t="s">
        <v>49</v>
      </c>
      <c r="M1031" s="7" t="s">
        <v>50</v>
      </c>
    </row>
    <row r="1032" spans="1:13" x14ac:dyDescent="0.2">
      <c r="A1032" s="6">
        <v>2019</v>
      </c>
      <c r="B1032" s="6">
        <v>2882609</v>
      </c>
      <c r="C1032" s="6" t="s">
        <v>59</v>
      </c>
      <c r="D1032" s="6">
        <v>6</v>
      </c>
      <c r="E1032" s="6" t="s">
        <v>21</v>
      </c>
      <c r="F1032" s="6" t="s">
        <v>7</v>
      </c>
      <c r="G1032" s="6" t="s">
        <v>8</v>
      </c>
      <c r="H1032" s="6" t="s">
        <v>9</v>
      </c>
      <c r="I1032" s="6" t="s">
        <v>8</v>
      </c>
      <c r="J1032" s="6" t="s">
        <v>9</v>
      </c>
      <c r="K1032" s="6" t="s">
        <v>8</v>
      </c>
      <c r="L1032" s="6" t="s">
        <v>49</v>
      </c>
      <c r="M1032" s="7" t="s">
        <v>50</v>
      </c>
    </row>
    <row r="1033" spans="1:13" x14ac:dyDescent="0.2">
      <c r="A1033" s="6">
        <v>2019</v>
      </c>
      <c r="B1033" s="6">
        <v>2293253</v>
      </c>
      <c r="C1033" s="6" t="s">
        <v>59</v>
      </c>
      <c r="D1033" s="6">
        <v>8</v>
      </c>
      <c r="E1033" s="6" t="s">
        <v>21</v>
      </c>
      <c r="F1033" s="6" t="s">
        <v>7</v>
      </c>
      <c r="G1033" s="6" t="s">
        <v>7</v>
      </c>
      <c r="H1033" s="6" t="s">
        <v>7</v>
      </c>
      <c r="I1033" s="6" t="s">
        <v>7</v>
      </c>
      <c r="J1033" s="6" t="s">
        <v>7</v>
      </c>
      <c r="K1033" s="6" t="s">
        <v>7</v>
      </c>
      <c r="L1033" s="6" t="s">
        <v>49</v>
      </c>
      <c r="M1033" s="6" t="s">
        <v>48</v>
      </c>
    </row>
    <row r="1034" spans="1:13" x14ac:dyDescent="0.2">
      <c r="A1034" s="6">
        <v>2019</v>
      </c>
      <c r="B1034" s="6">
        <v>2296584</v>
      </c>
      <c r="C1034" s="6" t="s">
        <v>59</v>
      </c>
      <c r="D1034" s="6">
        <v>8</v>
      </c>
      <c r="E1034" s="6" t="s">
        <v>21</v>
      </c>
      <c r="F1034" s="6" t="s">
        <v>7</v>
      </c>
      <c r="G1034" s="6" t="s">
        <v>8</v>
      </c>
      <c r="H1034" s="6" t="s">
        <v>8</v>
      </c>
      <c r="I1034" s="6" t="s">
        <v>10</v>
      </c>
      <c r="J1034" s="6" t="s">
        <v>8</v>
      </c>
      <c r="K1034" s="6" t="s">
        <v>8</v>
      </c>
      <c r="L1034" s="6" t="s">
        <v>49</v>
      </c>
      <c r="M1034" s="7" t="s">
        <v>50</v>
      </c>
    </row>
    <row r="1035" spans="1:13" x14ac:dyDescent="0.2">
      <c r="A1035" s="6">
        <v>2018</v>
      </c>
      <c r="B1035" s="6">
        <v>2363976</v>
      </c>
      <c r="C1035" s="6" t="s">
        <v>59</v>
      </c>
      <c r="D1035" s="6">
        <v>1</v>
      </c>
      <c r="E1035" s="6" t="s">
        <v>19</v>
      </c>
      <c r="F1035" s="6" t="s">
        <v>10</v>
      </c>
      <c r="G1035" s="6" t="s">
        <v>10</v>
      </c>
      <c r="H1035" s="6" t="s">
        <v>10</v>
      </c>
      <c r="I1035" s="6" t="s">
        <v>10</v>
      </c>
      <c r="J1035" s="6" t="s">
        <v>10</v>
      </c>
      <c r="K1035" s="6" t="s">
        <v>10</v>
      </c>
      <c r="L1035" s="6" t="s">
        <v>46</v>
      </c>
      <c r="M1035" s="6" t="s">
        <v>46</v>
      </c>
    </row>
    <row r="1036" spans="1:13" x14ac:dyDescent="0.2">
      <c r="A1036" s="6">
        <v>2018</v>
      </c>
      <c r="B1036" s="6">
        <v>2993303</v>
      </c>
      <c r="C1036" s="6" t="s">
        <v>59</v>
      </c>
      <c r="D1036" s="6">
        <v>1</v>
      </c>
      <c r="E1036" s="6" t="s">
        <v>19</v>
      </c>
      <c r="F1036" s="6" t="s">
        <v>10</v>
      </c>
      <c r="G1036" s="6" t="s">
        <v>11</v>
      </c>
      <c r="H1036" s="6" t="s">
        <v>11</v>
      </c>
      <c r="I1036" s="6" t="s">
        <v>11</v>
      </c>
      <c r="J1036" s="6" t="s">
        <v>11</v>
      </c>
      <c r="K1036" s="6" t="s">
        <v>10</v>
      </c>
      <c r="L1036" s="6" t="s">
        <v>46</v>
      </c>
      <c r="M1036" s="6" t="s">
        <v>46</v>
      </c>
    </row>
    <row r="1037" spans="1:13" x14ac:dyDescent="0.2">
      <c r="A1037" s="6">
        <v>2018</v>
      </c>
      <c r="B1037" s="6">
        <v>2510278</v>
      </c>
      <c r="C1037" s="6" t="s">
        <v>59</v>
      </c>
      <c r="D1037" s="6">
        <v>3</v>
      </c>
      <c r="E1037" s="6" t="s">
        <v>18</v>
      </c>
      <c r="F1037" s="6" t="s">
        <v>10</v>
      </c>
      <c r="G1037" s="6" t="s">
        <v>11</v>
      </c>
      <c r="H1037" s="6" t="s">
        <v>10</v>
      </c>
      <c r="I1037" s="6" t="s">
        <v>8</v>
      </c>
      <c r="J1037" s="6" t="s">
        <v>11</v>
      </c>
      <c r="K1037" s="6" t="s">
        <v>8</v>
      </c>
      <c r="L1037" s="6" t="s">
        <v>46</v>
      </c>
      <c r="M1037" s="6" t="s">
        <v>47</v>
      </c>
    </row>
    <row r="1038" spans="1:13" x14ac:dyDescent="0.2">
      <c r="A1038" s="6">
        <v>2018</v>
      </c>
      <c r="B1038" s="6">
        <v>2038663</v>
      </c>
      <c r="C1038" s="6" t="s">
        <v>59</v>
      </c>
      <c r="D1038" s="6">
        <v>4</v>
      </c>
      <c r="E1038" s="6" t="s">
        <v>19</v>
      </c>
      <c r="F1038" s="6" t="s">
        <v>11</v>
      </c>
      <c r="G1038" s="6" t="s">
        <v>11</v>
      </c>
      <c r="H1038" s="6" t="s">
        <v>11</v>
      </c>
      <c r="I1038" s="6" t="s">
        <v>11</v>
      </c>
      <c r="J1038" s="6" t="s">
        <v>11</v>
      </c>
      <c r="K1038" s="6" t="s">
        <v>11</v>
      </c>
      <c r="L1038" s="6" t="s">
        <v>46</v>
      </c>
      <c r="M1038" s="6" t="s">
        <v>46</v>
      </c>
    </row>
    <row r="1039" spans="1:13" x14ac:dyDescent="0.2">
      <c r="A1039" s="6">
        <v>2018</v>
      </c>
      <c r="B1039" s="6">
        <v>2443247</v>
      </c>
      <c r="C1039" s="6" t="s">
        <v>59</v>
      </c>
      <c r="D1039" s="6">
        <v>1</v>
      </c>
      <c r="E1039" s="6" t="s">
        <v>20</v>
      </c>
      <c r="F1039" s="6" t="s">
        <v>8</v>
      </c>
      <c r="G1039" s="6" t="s">
        <v>11</v>
      </c>
      <c r="H1039" s="6" t="s">
        <v>11</v>
      </c>
      <c r="I1039" s="6" t="s">
        <v>9</v>
      </c>
      <c r="J1039" s="6" t="s">
        <v>9</v>
      </c>
      <c r="K1039" s="6" t="s">
        <v>9</v>
      </c>
      <c r="L1039" s="6" t="s">
        <v>47</v>
      </c>
      <c r="M1039" s="6" t="s">
        <v>47</v>
      </c>
    </row>
    <row r="1040" spans="1:13" x14ac:dyDescent="0.2">
      <c r="A1040" s="6">
        <v>2018</v>
      </c>
      <c r="B1040" s="6">
        <v>2944872</v>
      </c>
      <c r="C1040" s="6" t="s">
        <v>59</v>
      </c>
      <c r="D1040" s="6">
        <v>2</v>
      </c>
      <c r="E1040" s="6" t="s">
        <v>19</v>
      </c>
      <c r="F1040" s="6" t="s">
        <v>11</v>
      </c>
      <c r="G1040" s="6" t="s">
        <v>10</v>
      </c>
      <c r="H1040" s="6" t="s">
        <v>9</v>
      </c>
      <c r="I1040" s="6" t="s">
        <v>10</v>
      </c>
      <c r="J1040" s="6" t="s">
        <v>10</v>
      </c>
      <c r="K1040" s="6" t="s">
        <v>10</v>
      </c>
      <c r="L1040" s="6" t="s">
        <v>47</v>
      </c>
      <c r="M1040" s="6" t="s">
        <v>46</v>
      </c>
    </row>
    <row r="1041" spans="1:13" x14ac:dyDescent="0.2">
      <c r="A1041" s="6">
        <v>2018</v>
      </c>
      <c r="B1041" s="6">
        <v>2982573</v>
      </c>
      <c r="C1041" s="6" t="s">
        <v>59</v>
      </c>
      <c r="D1041" s="6">
        <v>2</v>
      </c>
      <c r="E1041" s="6" t="s">
        <v>19</v>
      </c>
      <c r="F1041" s="6" t="s">
        <v>11</v>
      </c>
      <c r="G1041" s="6" t="s">
        <v>10</v>
      </c>
      <c r="H1041" s="6" t="s">
        <v>11</v>
      </c>
      <c r="I1041" s="6" t="s">
        <v>11</v>
      </c>
      <c r="J1041" s="6" t="s">
        <v>10</v>
      </c>
      <c r="K1041" s="6" t="s">
        <v>11</v>
      </c>
      <c r="L1041" s="6" t="s">
        <v>47</v>
      </c>
      <c r="M1041" s="6" t="s">
        <v>46</v>
      </c>
    </row>
    <row r="1042" spans="1:13" x14ac:dyDescent="0.2">
      <c r="A1042" s="6">
        <v>2018</v>
      </c>
      <c r="B1042" s="6">
        <v>2328070</v>
      </c>
      <c r="C1042" s="6" t="s">
        <v>59</v>
      </c>
      <c r="D1042" s="6">
        <v>6</v>
      </c>
      <c r="E1042" s="6" t="s">
        <v>21</v>
      </c>
      <c r="F1042" s="6" t="s">
        <v>9</v>
      </c>
      <c r="G1042" s="6" t="s">
        <v>11</v>
      </c>
      <c r="H1042" s="6" t="s">
        <v>11</v>
      </c>
      <c r="I1042" s="6" t="s">
        <v>11</v>
      </c>
      <c r="J1042" s="6" t="s">
        <v>11</v>
      </c>
      <c r="K1042" s="6" t="s">
        <v>9</v>
      </c>
      <c r="L1042" s="6" t="s">
        <v>49</v>
      </c>
      <c r="M1042" s="7" t="s">
        <v>50</v>
      </c>
    </row>
  </sheetData>
  <pageMargins left="0.75" right="0.75" top="1" bottom="1" header="0.5" footer="0.5"/>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C45C-A4C4-4BD9-8E21-7D0F2C32AFC1}">
  <dimension ref="B1:AD40"/>
  <sheetViews>
    <sheetView zoomScale="85" zoomScaleNormal="85" workbookViewId="0">
      <selection activeCell="J10" sqref="J10"/>
    </sheetView>
  </sheetViews>
  <sheetFormatPr baseColWidth="10" defaultColWidth="8.83203125" defaultRowHeight="15" x14ac:dyDescent="0.2"/>
  <cols>
    <col min="2" max="2" width="39.5" bestFit="1" customWidth="1"/>
    <col min="3" max="3" width="16.33203125" bestFit="1" customWidth="1"/>
    <col min="4" max="4" width="8.6640625" bestFit="1" customWidth="1"/>
    <col min="5" max="5" width="7.6640625" bestFit="1" customWidth="1"/>
    <col min="6" max="6" width="14.1640625" bestFit="1" customWidth="1"/>
    <col min="7" max="7" width="16.5" bestFit="1" customWidth="1"/>
    <col min="8" max="8" width="11.33203125" bestFit="1" customWidth="1"/>
  </cols>
  <sheetData>
    <row r="1" spans="2:19" x14ac:dyDescent="0.2">
      <c r="C1" s="3" t="s">
        <v>76</v>
      </c>
    </row>
    <row r="2" spans="2:19" x14ac:dyDescent="0.2">
      <c r="C2" t="s">
        <v>10</v>
      </c>
      <c r="D2" t="s">
        <v>8</v>
      </c>
      <c r="E2" t="s">
        <v>9</v>
      </c>
      <c r="F2" t="s">
        <v>11</v>
      </c>
      <c r="G2" t="s">
        <v>7</v>
      </c>
    </row>
    <row r="3" spans="2:19" x14ac:dyDescent="0.2">
      <c r="B3" t="s">
        <v>84</v>
      </c>
      <c r="C3">
        <v>426</v>
      </c>
      <c r="D3">
        <v>114</v>
      </c>
      <c r="E3">
        <v>157</v>
      </c>
      <c r="F3">
        <v>291</v>
      </c>
      <c r="G3">
        <v>53</v>
      </c>
    </row>
    <row r="4" spans="2:19" x14ac:dyDescent="0.2">
      <c r="K4" t="s">
        <v>25</v>
      </c>
      <c r="L4" t="s">
        <v>7</v>
      </c>
      <c r="M4" t="s">
        <v>8</v>
      </c>
      <c r="N4" t="s">
        <v>9</v>
      </c>
      <c r="O4" t="s">
        <v>10</v>
      </c>
      <c r="P4" t="s">
        <v>11</v>
      </c>
      <c r="Q4" t="s">
        <v>24</v>
      </c>
    </row>
    <row r="5" spans="2:19" x14ac:dyDescent="0.2">
      <c r="C5" s="3" t="s">
        <v>76</v>
      </c>
      <c r="J5" s="11" t="s">
        <v>39</v>
      </c>
      <c r="K5" s="9">
        <f t="shared" ref="K5:K10" si="0">1-(L5+M5+N5)</f>
        <v>0.44572526416906821</v>
      </c>
      <c r="L5" s="1">
        <f>IFERROR(GETPIVOTDATA("I understand my district's math curriculum.",$B$13,"I understand my district's math curriculum.",L$4),0)/$C$32</f>
        <v>6.6282420749279536E-2</v>
      </c>
      <c r="M5" s="1">
        <f>IFERROR(GETPIVOTDATA("I understand my district's math curriculum.",$B$13,"I understand my district's math curriculum.",M$4),0)/$C$32</f>
        <v>0.18635926993275698</v>
      </c>
      <c r="N5" s="1">
        <f>IFERROR(GETPIVOTDATA("I understand my district's math curriculum.",$B$13,"I understand my district's math curriculum.",N$4),0)/$C$32</f>
        <v>0.30163304514889527</v>
      </c>
      <c r="O5" s="1">
        <f>IFERROR(GETPIVOTDATA("I understand my district's math curriculum.",$B$13,"I understand my district's math curriculum.",O$4),0)/$C$32</f>
        <v>0.30355427473583091</v>
      </c>
      <c r="P5" s="1">
        <f>IFERROR(GETPIVOTDATA("I understand my district's math curriculum.",$B$13,"I understand my district's math curriculum.",P$4),0)/$C$32</f>
        <v>0.14217098943323728</v>
      </c>
      <c r="Q5" s="9">
        <f t="shared" ref="Q5:Q10" si="1">1-(O5+P5)</f>
        <v>0.55427473583093179</v>
      </c>
      <c r="R5" s="5"/>
      <c r="S5" s="5"/>
    </row>
    <row r="6" spans="2:19" x14ac:dyDescent="0.2">
      <c r="C6" t="s">
        <v>10</v>
      </c>
      <c r="D6" t="s">
        <v>8</v>
      </c>
      <c r="E6" t="s">
        <v>9</v>
      </c>
      <c r="F6" t="s">
        <v>11</v>
      </c>
      <c r="G6" t="s">
        <v>7</v>
      </c>
      <c r="J6" t="s">
        <v>41</v>
      </c>
      <c r="K6" s="9">
        <f t="shared" si="0"/>
        <v>0.4908741594620557</v>
      </c>
      <c r="L6" s="1">
        <f>IFERROR(GETPIVOTDATA("I feel there is sufficient communication about math between my child's teachers and home.",$B$21,"I feel there is sufficient communication about math between my child's teachers and home.",L$4),0)/$C$32</f>
        <v>8.3573487031700283E-2</v>
      </c>
      <c r="M6" s="1">
        <f>IFERROR(GETPIVOTDATA("I feel there is sufficient communication about math between my child's teachers and home.",$B$21,"I feel there is sufficient communication about math between my child's teachers and home.",M$4),0)/$C$32</f>
        <v>0.17771373679154659</v>
      </c>
      <c r="N6" s="1">
        <f>IFERROR(GETPIVOTDATA("I feel there is sufficient communication about math between my child's teachers and home.",$B$21,"I feel there is sufficient communication about math between my child's teachers and home.",N$4),0)/$C$32</f>
        <v>0.2478386167146974</v>
      </c>
      <c r="O6" s="1">
        <f>IFERROR(GETPIVOTDATA("I feel there is sufficient communication about math between my child's teachers and home.",$B$21,"I feel there is sufficient communication about math between my child's teachers and home.",O$4),0)/$C$32</f>
        <v>0.30931796349663787</v>
      </c>
      <c r="P6" s="1">
        <f>IFERROR(GETPIVOTDATA("I feel there is sufficient communication about math between my child's teachers and home.",$B$21,"I feel there is sufficient communication about math between my child's teachers and home.",P$4),0)/$C$32</f>
        <v>0.18155619596541786</v>
      </c>
      <c r="Q6" s="9">
        <f t="shared" si="1"/>
        <v>0.5091258405379443</v>
      </c>
      <c r="R6" s="5"/>
      <c r="S6" s="5"/>
    </row>
    <row r="7" spans="2:19" x14ac:dyDescent="0.2">
      <c r="B7" t="s">
        <v>85</v>
      </c>
      <c r="C7">
        <v>376</v>
      </c>
      <c r="D7">
        <v>163</v>
      </c>
      <c r="E7">
        <v>177</v>
      </c>
      <c r="F7">
        <v>269</v>
      </c>
      <c r="G7">
        <v>56</v>
      </c>
      <c r="J7" t="s">
        <v>40</v>
      </c>
      <c r="K7" s="9">
        <f t="shared" si="0"/>
        <v>0.53794428434197883</v>
      </c>
      <c r="L7" s="1">
        <f>IFERROR(GETPIVOTDATA("I feel I have the necessary materials to assist my child with his/her math homework.",$B$17,"I feel I have the necessary materials to assist my child with his/her math homework.",L$4),0)/$C$32</f>
        <v>8.1652257444764648E-2</v>
      </c>
      <c r="M7" s="1">
        <f>IFERROR(GETPIVOTDATA("I feel I have the necessary materials to assist my child with his/her math homework.",$B$17,"I feel I have the necessary materials to assist my child with his/her math homework.",M$4),0)/$C$32</f>
        <v>0.19020172910662825</v>
      </c>
      <c r="N7" s="1">
        <f>IFERROR(GETPIVOTDATA("I feel I have the necessary materials to assist my child with his/her math homework.",$B$17,"I feel I have the necessary materials to assist my child with his/her math homework.",N$4),0)/$C$32</f>
        <v>0.19020172910662825</v>
      </c>
      <c r="O7" s="1">
        <f>IFERROR(GETPIVOTDATA("I feel I have the necessary materials to assist my child with his/her math homework.",$B$17,"I feel I have the necessary materials to assist my child with his/her math homework.",O$4),0)/$C$32</f>
        <v>0.34486071085494718</v>
      </c>
      <c r="P7" s="1">
        <f>IFERROR(GETPIVOTDATA("I feel I have the necessary materials to assist my child with his/her math homework.",$B$17,"I feel I have the necessary materials to assist my child with his/her math homework.",P$4),0)/$C$32</f>
        <v>0.1930835734870317</v>
      </c>
      <c r="Q7" s="9">
        <f t="shared" si="1"/>
        <v>0.46205571565802117</v>
      </c>
      <c r="R7" s="5"/>
      <c r="S7" s="5"/>
    </row>
    <row r="8" spans="2:19" x14ac:dyDescent="0.2">
      <c r="J8" t="s">
        <v>38</v>
      </c>
      <c r="K8" s="9">
        <f t="shared" si="0"/>
        <v>0.60518731988472618</v>
      </c>
      <c r="L8" s="1">
        <f>IFERROR(GETPIVOTDATA("I understand the math content in my child's class.",$B$9,"I understand the math content in my child's class.",L$4),0)/$C$32</f>
        <v>4.9951969260326606E-2</v>
      </c>
      <c r="M8" s="1">
        <f>IFERROR(GETPIVOTDATA("I understand the math content in my child's class.",$B$9,"I understand the math content in my child's class.",M$4),0)/$C$32</f>
        <v>0.14601344860710855</v>
      </c>
      <c r="N8" s="1">
        <f>IFERROR(GETPIVOTDATA("I understand the math content in my child's class.",$B$9,"I understand the math content in my child's class.",N$4),0)/$C$32</f>
        <v>0.19884726224783861</v>
      </c>
      <c r="O8" s="1">
        <f>IFERROR(GETPIVOTDATA("I understand the math content in my child's class.",$B$9,"I understand the math content in my child's class.",O$4),0)/$C$32</f>
        <v>0.36983669548511044</v>
      </c>
      <c r="P8" s="1">
        <f>IFERROR(GETPIVOTDATA("I understand the math content in my child's class.",$B$9,"I understand the math content in my child's class.",P$4),0)/$C$32</f>
        <v>0.23535062439961577</v>
      </c>
      <c r="Q8" s="9">
        <f t="shared" si="1"/>
        <v>0.39481268011527382</v>
      </c>
      <c r="R8" s="5"/>
      <c r="S8" s="5"/>
    </row>
    <row r="9" spans="2:19" x14ac:dyDescent="0.2">
      <c r="C9" s="3" t="s">
        <v>76</v>
      </c>
      <c r="J9" t="s">
        <v>37</v>
      </c>
      <c r="K9" s="9">
        <f t="shared" si="0"/>
        <v>0.6195965417867435</v>
      </c>
      <c r="L9" s="1">
        <f>IFERROR(GETPIVOTDATA("I feel comfortable helping my child in math.",$B$5,"I feel comfortable helping my child in math.",L$4),0)/$C$32</f>
        <v>5.3794428434197884E-2</v>
      </c>
      <c r="M9" s="1">
        <f>IFERROR(GETPIVOTDATA("I feel comfortable helping my child in math.",$B$5,"I feel comfortable helping my child in math.",M$4),0)/$C$32</f>
        <v>0.15658021133525457</v>
      </c>
      <c r="N9" s="1">
        <f>IFERROR(GETPIVOTDATA("I feel comfortable helping my child in math.",$B$5,"I feel comfortable helping my child in math.",N$4),0)/$C$32</f>
        <v>0.17002881844380405</v>
      </c>
      <c r="O9" s="1">
        <f>IFERROR(GETPIVOTDATA("I feel comfortable helping my child in math.",$B$5,"I feel comfortable helping my child in math.",O$4),0)/$C$32</f>
        <v>0.36119116234390009</v>
      </c>
      <c r="P9" s="1">
        <f>IFERROR(GETPIVOTDATA("I feel comfortable helping my child in math.",$B$5,"I feel comfortable helping my child in math.",P$4),0)/$C$32</f>
        <v>0.25840537944284342</v>
      </c>
      <c r="Q9" s="9">
        <f t="shared" si="1"/>
        <v>0.3804034582132565</v>
      </c>
      <c r="R9" s="5"/>
      <c r="S9" s="5"/>
    </row>
    <row r="10" spans="2:19" x14ac:dyDescent="0.2">
      <c r="C10" t="s">
        <v>10</v>
      </c>
      <c r="D10" t="s">
        <v>8</v>
      </c>
      <c r="E10" t="s">
        <v>9</v>
      </c>
      <c r="F10" t="s">
        <v>11</v>
      </c>
      <c r="G10" t="s">
        <v>7</v>
      </c>
      <c r="J10" s="12" t="s">
        <v>36</v>
      </c>
      <c r="K10" s="9">
        <f t="shared" si="0"/>
        <v>0.68876080691642649</v>
      </c>
      <c r="L10" s="1">
        <f>IFERROR(GETPIVOTDATA("My child feels successful in math.",$B$1,"My child feels successful in math.",L$4),0)/$C$32</f>
        <v>5.0912584053794431E-2</v>
      </c>
      <c r="M10" s="1">
        <f>IFERROR(GETPIVOTDATA("My child feels successful in math.",$B$1,"My child feels successful in math.",M$4),0)/$C$32</f>
        <v>0.10951008645533142</v>
      </c>
      <c r="N10" s="1">
        <f>IFERROR(GETPIVOTDATA("My child feels successful in math.",$B$1,"My child feels successful in math.",N$4),0)/$C$32</f>
        <v>0.15081652257444764</v>
      </c>
      <c r="O10" s="1">
        <f>IFERROR(GETPIVOTDATA("My child feels successful in math.",$B$1,"My child feels successful in math.",O$4),0)/$C$32</f>
        <v>0.40922190201729108</v>
      </c>
      <c r="P10" s="1">
        <f>IFERROR(GETPIVOTDATA("My child feels successful in math.",$B$1,"My child feels successful in math.",P$4),0)/$C$32</f>
        <v>0.27953890489913547</v>
      </c>
      <c r="Q10" s="9">
        <f t="shared" si="1"/>
        <v>0.3112391930835734</v>
      </c>
      <c r="R10" s="5"/>
      <c r="S10" s="5"/>
    </row>
    <row r="11" spans="2:19" x14ac:dyDescent="0.2">
      <c r="B11" t="s">
        <v>86</v>
      </c>
      <c r="C11">
        <v>385</v>
      </c>
      <c r="D11">
        <v>152</v>
      </c>
      <c r="E11">
        <v>207</v>
      </c>
      <c r="F11">
        <v>245</v>
      </c>
      <c r="G11">
        <v>52</v>
      </c>
    </row>
    <row r="13" spans="2:19" x14ac:dyDescent="0.2">
      <c r="C13" s="3" t="s">
        <v>76</v>
      </c>
    </row>
    <row r="14" spans="2:19" x14ac:dyDescent="0.2">
      <c r="C14" t="s">
        <v>10</v>
      </c>
      <c r="D14" t="s">
        <v>8</v>
      </c>
      <c r="E14" t="s">
        <v>9</v>
      </c>
      <c r="F14" t="s">
        <v>11</v>
      </c>
      <c r="G14" t="s">
        <v>7</v>
      </c>
    </row>
    <row r="15" spans="2:19" x14ac:dyDescent="0.2">
      <c r="B15" t="s">
        <v>88</v>
      </c>
      <c r="C15">
        <v>316</v>
      </c>
      <c r="D15">
        <v>194</v>
      </c>
      <c r="E15">
        <v>314</v>
      </c>
      <c r="F15">
        <v>148</v>
      </c>
      <c r="G15">
        <v>69</v>
      </c>
      <c r="J15" t="s">
        <v>41</v>
      </c>
      <c r="K15" s="9">
        <f>O6+P6</f>
        <v>0.4908741594620557</v>
      </c>
    </row>
    <row r="17" spans="2:30" x14ac:dyDescent="0.2">
      <c r="C17" s="3" t="s">
        <v>76</v>
      </c>
    </row>
    <row r="18" spans="2:30" x14ac:dyDescent="0.2">
      <c r="C18" t="s">
        <v>10</v>
      </c>
      <c r="D18" t="s">
        <v>8</v>
      </c>
      <c r="E18" t="s">
        <v>9</v>
      </c>
      <c r="F18" t="s">
        <v>11</v>
      </c>
      <c r="G18" t="s">
        <v>7</v>
      </c>
    </row>
    <row r="19" spans="2:30" x14ac:dyDescent="0.2">
      <c r="B19" t="s">
        <v>87</v>
      </c>
      <c r="C19">
        <v>359</v>
      </c>
      <c r="D19">
        <v>198</v>
      </c>
      <c r="E19">
        <v>198</v>
      </c>
      <c r="F19">
        <v>201</v>
      </c>
      <c r="G19">
        <v>85</v>
      </c>
    </row>
    <row r="21" spans="2:30" x14ac:dyDescent="0.2">
      <c r="C21" s="3" t="s">
        <v>76</v>
      </c>
    </row>
    <row r="22" spans="2:30" x14ac:dyDescent="0.2">
      <c r="C22" t="s">
        <v>10</v>
      </c>
      <c r="D22" t="s">
        <v>8</v>
      </c>
      <c r="E22" t="s">
        <v>9</v>
      </c>
      <c r="F22" t="s">
        <v>11</v>
      </c>
      <c r="G22" t="s">
        <v>7</v>
      </c>
    </row>
    <row r="23" spans="2:30" x14ac:dyDescent="0.2">
      <c r="B23" t="s">
        <v>89</v>
      </c>
      <c r="C23">
        <v>322</v>
      </c>
      <c r="D23">
        <v>185</v>
      </c>
      <c r="E23">
        <v>258</v>
      </c>
      <c r="F23">
        <v>189</v>
      </c>
      <c r="G23">
        <v>87</v>
      </c>
    </row>
    <row r="27" spans="2:30" x14ac:dyDescent="0.2">
      <c r="B27" s="3" t="s">
        <v>57</v>
      </c>
      <c r="C27" t="s">
        <v>74</v>
      </c>
      <c r="D27" t="str">
        <f>C27</f>
        <v>(All)</v>
      </c>
    </row>
    <row r="28" spans="2:30" x14ac:dyDescent="0.2">
      <c r="B28" s="3" t="s">
        <v>44</v>
      </c>
      <c r="C28" t="s">
        <v>74</v>
      </c>
      <c r="D28" t="str">
        <f t="shared" ref="D28:D29" si="2">C28</f>
        <v>(All)</v>
      </c>
      <c r="L28" s="3"/>
      <c r="M28" s="3"/>
      <c r="N28" s="3"/>
      <c r="O28" s="3"/>
      <c r="P28" s="3"/>
      <c r="Q28" s="3"/>
      <c r="R28" s="3"/>
      <c r="S28" s="3"/>
      <c r="T28" s="3"/>
      <c r="U28" s="3"/>
      <c r="V28" s="3"/>
      <c r="W28" s="3"/>
      <c r="X28" s="3"/>
      <c r="Y28" s="3"/>
      <c r="Z28" s="3"/>
      <c r="AA28" s="3"/>
      <c r="AB28" s="3"/>
      <c r="AC28" s="3"/>
      <c r="AD28" s="3"/>
    </row>
    <row r="29" spans="2:30" x14ac:dyDescent="0.2">
      <c r="B29" s="3" t="s">
        <v>6</v>
      </c>
      <c r="C29" t="s">
        <v>74</v>
      </c>
      <c r="D29" t="str">
        <f t="shared" si="2"/>
        <v>(All)</v>
      </c>
    </row>
    <row r="31" spans="2:30" x14ac:dyDescent="0.2">
      <c r="B31" t="s">
        <v>73</v>
      </c>
    </row>
    <row r="32" spans="2:30" x14ac:dyDescent="0.2">
      <c r="B32">
        <v>1041</v>
      </c>
      <c r="C32">
        <f>GETPIVOTDATA("STID",$B$31)</f>
        <v>1041</v>
      </c>
    </row>
    <row r="33" spans="2:18" x14ac:dyDescent="0.2">
      <c r="L33" t="s">
        <v>45</v>
      </c>
      <c r="M33" t="s">
        <v>46</v>
      </c>
      <c r="N33" t="s">
        <v>47</v>
      </c>
      <c r="O33" t="s">
        <v>48</v>
      </c>
      <c r="P33" t="s">
        <v>49</v>
      </c>
      <c r="Q33" t="s">
        <v>50</v>
      </c>
      <c r="R33" t="s">
        <v>51</v>
      </c>
    </row>
    <row r="34" spans="2:18" x14ac:dyDescent="0.2">
      <c r="C34" s="3" t="s">
        <v>76</v>
      </c>
      <c r="L34" t="s">
        <v>45</v>
      </c>
      <c r="M34" t="s">
        <v>97</v>
      </c>
      <c r="N34" t="s">
        <v>98</v>
      </c>
      <c r="O34" t="s">
        <v>99</v>
      </c>
      <c r="P34" t="s">
        <v>100</v>
      </c>
      <c r="Q34" t="s">
        <v>101</v>
      </c>
      <c r="R34" t="s">
        <v>102</v>
      </c>
    </row>
    <row r="35" spans="2:18" x14ac:dyDescent="0.2">
      <c r="C35" t="s">
        <v>49</v>
      </c>
      <c r="D35" t="s">
        <v>46</v>
      </c>
      <c r="E35" t="s">
        <v>50</v>
      </c>
      <c r="F35" t="s">
        <v>47</v>
      </c>
      <c r="G35" t="s">
        <v>48</v>
      </c>
      <c r="H35" t="s">
        <v>51</v>
      </c>
      <c r="I35" t="s">
        <v>45</v>
      </c>
      <c r="K35" t="s">
        <v>95</v>
      </c>
      <c r="L35" s="1">
        <f t="shared" ref="L35:R35" si="3">IFERROR(GETPIVOTDATA("On average, how much time does your child spend on ALL homework on most school nights?",$B$34,"On average, how much time does your child spend on ALL homework on most school nights?",L$33),0)/$C$32</f>
        <v>2.7857829010566763E-2</v>
      </c>
      <c r="M35" s="1">
        <f t="shared" si="3"/>
        <v>0.32853025936599423</v>
      </c>
      <c r="N35" s="1">
        <f t="shared" si="3"/>
        <v>0.2814601344860711</v>
      </c>
      <c r="O35" s="1">
        <f t="shared" si="3"/>
        <v>0.18635926993275698</v>
      </c>
      <c r="P35" s="1">
        <f t="shared" si="3"/>
        <v>9.9903938520653213E-2</v>
      </c>
      <c r="Q35" s="1">
        <f t="shared" si="3"/>
        <v>5.1873198847262249E-2</v>
      </c>
      <c r="R35" s="1">
        <f t="shared" si="3"/>
        <v>2.4015369836695485E-2</v>
      </c>
    </row>
    <row r="36" spans="2:18" x14ac:dyDescent="0.2">
      <c r="B36" t="s">
        <v>93</v>
      </c>
      <c r="C36">
        <v>104</v>
      </c>
      <c r="D36">
        <v>342</v>
      </c>
      <c r="E36">
        <v>54</v>
      </c>
      <c r="F36">
        <v>293</v>
      </c>
      <c r="G36">
        <v>194</v>
      </c>
      <c r="H36">
        <v>25</v>
      </c>
      <c r="I36">
        <v>29</v>
      </c>
      <c r="K36" t="s">
        <v>96</v>
      </c>
      <c r="L36" s="1">
        <f t="shared" ref="L36:R36" si="4">IFERROR(GETPIVOTDATA("On average, how much time does your child spend on MATH homework on most school nights?",$B$38,"On average, how much time does your child spend on MATH homework on most school nights?",L$33),0)/$C$32</f>
        <v>8.9337175792507204E-2</v>
      </c>
      <c r="M36" s="1">
        <f t="shared" si="4"/>
        <v>0.33429394812680113</v>
      </c>
      <c r="N36" s="1">
        <f t="shared" si="4"/>
        <v>0.26609029779058596</v>
      </c>
      <c r="O36" s="1">
        <f t="shared" si="4"/>
        <v>0.1690682036503362</v>
      </c>
      <c r="P36" s="1">
        <f t="shared" si="4"/>
        <v>8.1652257444764648E-2</v>
      </c>
      <c r="Q36" s="1">
        <f t="shared" si="4"/>
        <v>5.9558117195004805E-2</v>
      </c>
      <c r="R36" s="1">
        <f t="shared" si="4"/>
        <v>0</v>
      </c>
    </row>
    <row r="38" spans="2:18" x14ac:dyDescent="0.2">
      <c r="C38" s="3" t="s">
        <v>76</v>
      </c>
    </row>
    <row r="39" spans="2:18" x14ac:dyDescent="0.2">
      <c r="C39" t="s">
        <v>49</v>
      </c>
      <c r="D39" t="s">
        <v>46</v>
      </c>
      <c r="E39" t="s">
        <v>50</v>
      </c>
      <c r="F39" t="s">
        <v>47</v>
      </c>
      <c r="G39" t="s">
        <v>48</v>
      </c>
      <c r="H39" t="s">
        <v>45</v>
      </c>
    </row>
    <row r="40" spans="2:18" x14ac:dyDescent="0.2">
      <c r="B40" t="s">
        <v>94</v>
      </c>
      <c r="C40">
        <v>85</v>
      </c>
      <c r="D40">
        <v>348</v>
      </c>
      <c r="E40">
        <v>62</v>
      </c>
      <c r="F40">
        <v>277</v>
      </c>
      <c r="G40">
        <v>176</v>
      </c>
      <c r="H40">
        <v>93</v>
      </c>
    </row>
  </sheetData>
  <autoFilter ref="J4:S10" xr:uid="{70EA788A-9A0D-408D-98E1-3FEF4660CB4F}">
    <sortState xmlns:xlrd2="http://schemas.microsoft.com/office/spreadsheetml/2017/richdata2" ref="J5:S10">
      <sortCondition ref="S4:S10"/>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9"/>
  <sheetViews>
    <sheetView workbookViewId="0">
      <selection activeCell="F2" sqref="F2:F89"/>
    </sheetView>
  </sheetViews>
  <sheetFormatPr baseColWidth="10" defaultColWidth="9.1640625" defaultRowHeight="15" x14ac:dyDescent="0.2"/>
  <cols>
    <col min="1" max="1" width="7.33203125" bestFit="1" customWidth="1"/>
    <col min="2" max="2" width="7.33203125" customWidth="1"/>
    <col min="3" max="3" width="14.33203125" bestFit="1" customWidth="1"/>
    <col min="4" max="4" width="45.5" bestFit="1" customWidth="1"/>
    <col min="5" max="5" width="47.33203125" bestFit="1" customWidth="1"/>
    <col min="6" max="6" width="50" bestFit="1" customWidth="1"/>
    <col min="7" max="7" width="83.5" bestFit="1" customWidth="1"/>
    <col min="8" max="8" width="95.1640625" bestFit="1" customWidth="1"/>
    <col min="9" max="9" width="106.1640625" bestFit="1" customWidth="1"/>
    <col min="10" max="10" width="10.5" bestFit="1" customWidth="1"/>
    <col min="11" max="11" width="11.33203125" bestFit="1" customWidth="1"/>
  </cols>
  <sheetData>
    <row r="1" spans="1:11" x14ac:dyDescent="0.2">
      <c r="A1" t="s">
        <v>15</v>
      </c>
      <c r="B1" t="s">
        <v>32</v>
      </c>
      <c r="C1" t="s">
        <v>6</v>
      </c>
      <c r="D1" t="s">
        <v>0</v>
      </c>
      <c r="E1" t="s">
        <v>1</v>
      </c>
      <c r="F1" t="s">
        <v>2</v>
      </c>
      <c r="G1" t="s">
        <v>3</v>
      </c>
      <c r="H1" t="s">
        <v>4</v>
      </c>
      <c r="I1" t="s">
        <v>5</v>
      </c>
      <c r="J1" t="s">
        <v>33</v>
      </c>
      <c r="K1" t="s">
        <v>34</v>
      </c>
    </row>
    <row r="2" spans="1:11" x14ac:dyDescent="0.2">
      <c r="A2">
        <v>2017</v>
      </c>
      <c r="B2">
        <v>124</v>
      </c>
      <c r="C2" t="s">
        <v>18</v>
      </c>
      <c r="D2" t="s">
        <v>11</v>
      </c>
      <c r="E2" t="s">
        <v>11</v>
      </c>
      <c r="F2" t="s">
        <v>9</v>
      </c>
      <c r="G2" t="s">
        <v>10</v>
      </c>
      <c r="H2" t="s">
        <v>11</v>
      </c>
      <c r="I2" t="s">
        <v>11</v>
      </c>
      <c r="J2" s="5">
        <v>-2.2082999999999999</v>
      </c>
      <c r="K2" s="5">
        <v>-0.55730500000000005</v>
      </c>
    </row>
    <row r="3" spans="1:11" x14ac:dyDescent="0.2">
      <c r="A3">
        <v>2017</v>
      </c>
      <c r="B3">
        <v>190</v>
      </c>
      <c r="C3" t="s">
        <v>18</v>
      </c>
      <c r="D3" t="s">
        <v>11</v>
      </c>
      <c r="E3" t="s">
        <v>11</v>
      </c>
      <c r="F3" t="s">
        <v>9</v>
      </c>
      <c r="G3" t="s">
        <v>10</v>
      </c>
      <c r="H3" t="s">
        <v>11</v>
      </c>
      <c r="I3" t="s">
        <v>11</v>
      </c>
      <c r="J3" s="5">
        <v>-1.3932</v>
      </c>
      <c r="K3" s="5">
        <v>-0.34080100000000002</v>
      </c>
    </row>
    <row r="4" spans="1:11" x14ac:dyDescent="0.2">
      <c r="A4">
        <v>2017</v>
      </c>
      <c r="B4">
        <v>109</v>
      </c>
      <c r="C4" t="s">
        <v>18</v>
      </c>
      <c r="D4" t="s">
        <v>11</v>
      </c>
      <c r="E4" t="s">
        <v>10</v>
      </c>
      <c r="F4" t="s">
        <v>9</v>
      </c>
      <c r="G4" t="s">
        <v>10</v>
      </c>
      <c r="H4" t="s">
        <v>10</v>
      </c>
      <c r="I4" t="s">
        <v>10</v>
      </c>
      <c r="J4" s="5">
        <v>-0.5081</v>
      </c>
      <c r="K4" s="5">
        <v>0.48964400000000002</v>
      </c>
    </row>
    <row r="5" spans="1:11" x14ac:dyDescent="0.2">
      <c r="A5">
        <v>2017</v>
      </c>
      <c r="B5">
        <v>146</v>
      </c>
      <c r="C5" t="s">
        <v>18</v>
      </c>
      <c r="D5" t="s">
        <v>10</v>
      </c>
      <c r="E5" t="s">
        <v>11</v>
      </c>
      <c r="F5" t="s">
        <v>9</v>
      </c>
      <c r="G5" t="s">
        <v>11</v>
      </c>
      <c r="H5" t="s">
        <v>11</v>
      </c>
      <c r="I5" t="s">
        <v>11</v>
      </c>
      <c r="J5" s="5">
        <v>-0.34079999999999999</v>
      </c>
      <c r="K5" s="5">
        <v>1.18438</v>
      </c>
    </row>
    <row r="6" spans="1:11" x14ac:dyDescent="0.2">
      <c r="A6">
        <v>2017</v>
      </c>
      <c r="B6">
        <v>112</v>
      </c>
      <c r="C6" t="s">
        <v>19</v>
      </c>
      <c r="D6" t="s">
        <v>11</v>
      </c>
      <c r="E6" t="s">
        <v>11</v>
      </c>
      <c r="F6" t="s">
        <v>9</v>
      </c>
      <c r="G6" t="s">
        <v>11</v>
      </c>
      <c r="H6" t="s">
        <v>11</v>
      </c>
      <c r="I6" t="s">
        <v>11</v>
      </c>
      <c r="J6" s="5">
        <v>-0.34079999999999999</v>
      </c>
      <c r="K6" s="5">
        <v>-0.50814999999999999</v>
      </c>
    </row>
    <row r="7" spans="1:11" x14ac:dyDescent="0.2">
      <c r="A7">
        <v>2017</v>
      </c>
      <c r="B7">
        <v>166</v>
      </c>
      <c r="C7" t="s">
        <v>19</v>
      </c>
      <c r="D7" t="s">
        <v>11</v>
      </c>
      <c r="E7" t="s">
        <v>11</v>
      </c>
      <c r="F7" t="s">
        <v>9</v>
      </c>
      <c r="G7" t="s">
        <v>11</v>
      </c>
      <c r="H7" t="s">
        <v>11</v>
      </c>
      <c r="I7" t="s">
        <v>11</v>
      </c>
      <c r="J7" s="5">
        <v>-0.34079999999999999</v>
      </c>
      <c r="K7" s="5">
        <v>1.5583100000000001</v>
      </c>
    </row>
    <row r="8" spans="1:11" x14ac:dyDescent="0.2">
      <c r="A8">
        <v>2017</v>
      </c>
      <c r="B8">
        <v>177</v>
      </c>
      <c r="C8" t="s">
        <v>19</v>
      </c>
      <c r="D8" t="s">
        <v>11</v>
      </c>
      <c r="E8" t="s">
        <v>11</v>
      </c>
      <c r="F8" t="s">
        <v>9</v>
      </c>
      <c r="G8" t="s">
        <v>11</v>
      </c>
      <c r="H8" t="s">
        <v>11</v>
      </c>
      <c r="I8" t="s">
        <v>11</v>
      </c>
      <c r="J8" s="5">
        <v>-2.1700000000000001E-2</v>
      </c>
      <c r="K8" s="5">
        <v>0.86677499999999996</v>
      </c>
    </row>
    <row r="9" spans="1:11" x14ac:dyDescent="0.2">
      <c r="A9">
        <v>2017</v>
      </c>
      <c r="B9">
        <v>180</v>
      </c>
      <c r="C9" t="s">
        <v>19</v>
      </c>
      <c r="D9" t="s">
        <v>11</v>
      </c>
      <c r="E9" t="s">
        <v>11</v>
      </c>
      <c r="F9" t="s">
        <v>9</v>
      </c>
      <c r="G9" t="s">
        <v>11</v>
      </c>
      <c r="H9" t="s">
        <v>11</v>
      </c>
      <c r="I9" t="s">
        <v>11</v>
      </c>
      <c r="J9" s="5">
        <v>-9.2999999999999992E-3</v>
      </c>
      <c r="K9" s="5">
        <v>2.1795800000000001</v>
      </c>
    </row>
    <row r="10" spans="1:11" x14ac:dyDescent="0.2">
      <c r="A10">
        <v>2017</v>
      </c>
      <c r="B10">
        <v>199</v>
      </c>
      <c r="C10" t="s">
        <v>19</v>
      </c>
      <c r="D10" t="s">
        <v>11</v>
      </c>
      <c r="E10" t="s">
        <v>11</v>
      </c>
      <c r="F10" t="s">
        <v>9</v>
      </c>
      <c r="G10" t="s">
        <v>11</v>
      </c>
      <c r="H10" t="s">
        <v>11</v>
      </c>
      <c r="I10" t="s">
        <v>11</v>
      </c>
      <c r="J10" s="5">
        <v>0.15440000000000001</v>
      </c>
      <c r="K10" s="5">
        <v>2.0494599999999998</v>
      </c>
    </row>
    <row r="11" spans="1:11" x14ac:dyDescent="0.2">
      <c r="A11">
        <v>2017</v>
      </c>
      <c r="B11">
        <v>172</v>
      </c>
      <c r="C11" t="s">
        <v>20</v>
      </c>
      <c r="D11" t="s">
        <v>11</v>
      </c>
      <c r="E11" t="s">
        <v>11</v>
      </c>
      <c r="F11" t="s">
        <v>9</v>
      </c>
      <c r="G11" t="s">
        <v>11</v>
      </c>
      <c r="H11" t="s">
        <v>11</v>
      </c>
      <c r="I11" t="s">
        <v>11</v>
      </c>
      <c r="J11" s="5">
        <v>0.15620000000000001</v>
      </c>
      <c r="K11" s="5">
        <v>0.83050999999999997</v>
      </c>
    </row>
    <row r="12" spans="1:11" x14ac:dyDescent="0.2">
      <c r="A12">
        <v>2017</v>
      </c>
      <c r="B12">
        <v>126</v>
      </c>
      <c r="C12" t="s">
        <v>20</v>
      </c>
      <c r="D12" t="s">
        <v>11</v>
      </c>
      <c r="E12" t="s">
        <v>10</v>
      </c>
      <c r="F12" t="s">
        <v>9</v>
      </c>
      <c r="G12" t="s">
        <v>10</v>
      </c>
      <c r="H12" t="s">
        <v>10</v>
      </c>
      <c r="I12" t="s">
        <v>10</v>
      </c>
      <c r="J12" s="5">
        <v>0.15620000000000001</v>
      </c>
      <c r="K12" s="5">
        <v>0.48964400000000002</v>
      </c>
    </row>
    <row r="13" spans="1:11" x14ac:dyDescent="0.2">
      <c r="A13">
        <v>2017</v>
      </c>
      <c r="B13">
        <v>166</v>
      </c>
      <c r="C13" t="s">
        <v>20</v>
      </c>
      <c r="D13" t="s">
        <v>10</v>
      </c>
      <c r="E13" t="s">
        <v>10</v>
      </c>
      <c r="F13" t="s">
        <v>9</v>
      </c>
      <c r="G13" t="s">
        <v>10</v>
      </c>
      <c r="H13" t="s">
        <v>10</v>
      </c>
      <c r="I13" t="s">
        <v>10</v>
      </c>
      <c r="J13" s="5">
        <v>0.50770000000000004</v>
      </c>
      <c r="K13" s="5">
        <v>2.27475</v>
      </c>
    </row>
    <row r="14" spans="1:11" x14ac:dyDescent="0.2">
      <c r="A14">
        <v>2017</v>
      </c>
      <c r="B14">
        <v>135</v>
      </c>
      <c r="C14" t="s">
        <v>20</v>
      </c>
      <c r="D14" t="s">
        <v>11</v>
      </c>
      <c r="E14" t="s">
        <v>11</v>
      </c>
      <c r="F14" t="s">
        <v>9</v>
      </c>
      <c r="G14" t="s">
        <v>11</v>
      </c>
      <c r="H14" t="s">
        <v>11</v>
      </c>
      <c r="I14" t="s">
        <v>11</v>
      </c>
      <c r="J14" s="5">
        <v>0.68610000000000004</v>
      </c>
      <c r="K14" s="5">
        <v>1.4305600000000001</v>
      </c>
    </row>
    <row r="15" spans="1:11" x14ac:dyDescent="0.2">
      <c r="A15">
        <v>2017</v>
      </c>
      <c r="B15">
        <v>127</v>
      </c>
      <c r="C15" t="s">
        <v>20</v>
      </c>
      <c r="D15" t="s">
        <v>11</v>
      </c>
      <c r="E15" t="s">
        <v>11</v>
      </c>
      <c r="F15" t="s">
        <v>9</v>
      </c>
      <c r="G15" t="s">
        <v>10</v>
      </c>
      <c r="H15" t="s">
        <v>11</v>
      </c>
      <c r="I15" t="s">
        <v>11</v>
      </c>
      <c r="J15" s="5">
        <v>1.0505</v>
      </c>
      <c r="K15" s="5">
        <v>1.8348500000000001</v>
      </c>
    </row>
    <row r="16" spans="1:11" x14ac:dyDescent="0.2">
      <c r="A16">
        <v>2017</v>
      </c>
      <c r="B16">
        <v>141</v>
      </c>
      <c r="C16" t="s">
        <v>21</v>
      </c>
      <c r="D16" t="s">
        <v>10</v>
      </c>
      <c r="E16" t="s">
        <v>10</v>
      </c>
      <c r="F16" t="s">
        <v>9</v>
      </c>
      <c r="G16" t="s">
        <v>10</v>
      </c>
      <c r="H16" t="s">
        <v>10</v>
      </c>
      <c r="I16" t="s">
        <v>10</v>
      </c>
      <c r="J16" s="5">
        <v>-0.5081</v>
      </c>
      <c r="K16" s="5">
        <v>2.1795800000000001</v>
      </c>
    </row>
    <row r="17" spans="1:11" x14ac:dyDescent="0.2">
      <c r="A17">
        <v>2017</v>
      </c>
      <c r="B17">
        <v>173</v>
      </c>
      <c r="C17" t="s">
        <v>21</v>
      </c>
      <c r="D17" t="s">
        <v>11</v>
      </c>
      <c r="E17" t="s">
        <v>11</v>
      </c>
      <c r="F17" t="s">
        <v>9</v>
      </c>
      <c r="G17" t="s">
        <v>10</v>
      </c>
      <c r="H17" t="s">
        <v>10</v>
      </c>
      <c r="I17" t="s">
        <v>11</v>
      </c>
      <c r="J17" s="5">
        <v>1.2381</v>
      </c>
      <c r="K17" s="5">
        <v>2.27475</v>
      </c>
    </row>
    <row r="18" spans="1:11" x14ac:dyDescent="0.2">
      <c r="A18">
        <v>2017</v>
      </c>
      <c r="B18">
        <v>140</v>
      </c>
      <c r="C18" t="s">
        <v>21</v>
      </c>
      <c r="D18" t="s">
        <v>10</v>
      </c>
      <c r="E18" t="s">
        <v>10</v>
      </c>
      <c r="F18" t="s">
        <v>9</v>
      </c>
      <c r="G18" t="s">
        <v>10</v>
      </c>
      <c r="H18" t="s">
        <v>10</v>
      </c>
      <c r="I18" t="s">
        <v>10</v>
      </c>
      <c r="J18" s="5">
        <v>1.3683000000000001</v>
      </c>
      <c r="K18" s="5">
        <v>1.3683000000000001</v>
      </c>
    </row>
    <row r="19" spans="1:11" x14ac:dyDescent="0.2">
      <c r="A19">
        <v>2017</v>
      </c>
      <c r="B19">
        <v>179</v>
      </c>
      <c r="C19" t="s">
        <v>21</v>
      </c>
      <c r="D19" t="s">
        <v>10</v>
      </c>
      <c r="E19" t="s">
        <v>11</v>
      </c>
      <c r="F19" t="s">
        <v>9</v>
      </c>
      <c r="G19" t="s">
        <v>11</v>
      </c>
      <c r="H19" t="s">
        <v>11</v>
      </c>
      <c r="I19" t="s">
        <v>11</v>
      </c>
      <c r="J19" s="5">
        <v>1.8348</v>
      </c>
      <c r="K19" s="5">
        <v>2.76</v>
      </c>
    </row>
    <row r="20" spans="1:11" x14ac:dyDescent="0.2">
      <c r="A20">
        <v>2017</v>
      </c>
      <c r="B20">
        <v>136</v>
      </c>
      <c r="C20" t="s">
        <v>21</v>
      </c>
      <c r="D20" t="s">
        <v>11</v>
      </c>
      <c r="E20" t="s">
        <v>11</v>
      </c>
      <c r="F20" t="s">
        <v>9</v>
      </c>
      <c r="G20" t="s">
        <v>11</v>
      </c>
      <c r="H20" t="s">
        <v>11</v>
      </c>
      <c r="I20" t="s">
        <v>11</v>
      </c>
      <c r="J20" s="5">
        <v>1.9621</v>
      </c>
      <c r="K20" s="5">
        <v>1.5583100000000001</v>
      </c>
    </row>
    <row r="21" spans="1:11" x14ac:dyDescent="0.2">
      <c r="A21">
        <v>2018</v>
      </c>
      <c r="B21">
        <v>124</v>
      </c>
      <c r="C21" t="s">
        <v>18</v>
      </c>
      <c r="D21" t="s">
        <v>11</v>
      </c>
      <c r="E21" t="s">
        <v>11</v>
      </c>
      <c r="F21" t="s">
        <v>9</v>
      </c>
      <c r="G21" t="s">
        <v>11</v>
      </c>
      <c r="H21" t="s">
        <v>11</v>
      </c>
      <c r="I21" t="s">
        <v>11</v>
      </c>
      <c r="J21" s="5">
        <v>-1.2888500000000001</v>
      </c>
      <c r="K21" s="5">
        <v>0.33857700000000002</v>
      </c>
    </row>
    <row r="22" spans="1:11" x14ac:dyDescent="0.2">
      <c r="A22">
        <v>2018</v>
      </c>
      <c r="B22">
        <v>190</v>
      </c>
      <c r="C22" t="s">
        <v>18</v>
      </c>
      <c r="D22" t="s">
        <v>11</v>
      </c>
      <c r="E22" t="s">
        <v>11</v>
      </c>
      <c r="F22" t="s">
        <v>9</v>
      </c>
      <c r="G22" t="s">
        <v>10</v>
      </c>
      <c r="H22" t="s">
        <v>11</v>
      </c>
      <c r="I22" t="s">
        <v>11</v>
      </c>
      <c r="J22" s="5">
        <v>-1.22607</v>
      </c>
      <c r="K22" s="5">
        <v>-1.0597399999999999</v>
      </c>
    </row>
    <row r="23" spans="1:11" x14ac:dyDescent="0.2">
      <c r="A23">
        <v>2018</v>
      </c>
      <c r="B23">
        <v>109</v>
      </c>
      <c r="C23" t="s">
        <v>18</v>
      </c>
      <c r="D23" t="s">
        <v>11</v>
      </c>
      <c r="E23" t="s">
        <v>11</v>
      </c>
      <c r="F23" t="s">
        <v>9</v>
      </c>
      <c r="G23" t="s">
        <v>11</v>
      </c>
      <c r="H23" t="s">
        <v>11</v>
      </c>
      <c r="I23" t="s">
        <v>11</v>
      </c>
      <c r="J23" s="5">
        <v>-1.22607</v>
      </c>
      <c r="K23" s="5">
        <v>-0.131356</v>
      </c>
    </row>
    <row r="24" spans="1:11" x14ac:dyDescent="0.2">
      <c r="A24">
        <v>2018</v>
      </c>
      <c r="B24">
        <v>146</v>
      </c>
      <c r="C24" t="s">
        <v>18</v>
      </c>
      <c r="D24" t="s">
        <v>11</v>
      </c>
      <c r="E24" t="s">
        <v>11</v>
      </c>
      <c r="F24" t="s">
        <v>9</v>
      </c>
      <c r="G24" t="s">
        <v>11</v>
      </c>
      <c r="H24" t="s">
        <v>11</v>
      </c>
      <c r="I24" t="s">
        <v>11</v>
      </c>
      <c r="J24" s="5">
        <v>-0.60136000000000001</v>
      </c>
      <c r="K24" s="5">
        <v>1.04722</v>
      </c>
    </row>
    <row r="25" spans="1:11" x14ac:dyDescent="0.2">
      <c r="A25">
        <v>2018</v>
      </c>
      <c r="B25">
        <v>150</v>
      </c>
      <c r="C25" t="s">
        <v>18</v>
      </c>
      <c r="D25" t="s">
        <v>11</v>
      </c>
      <c r="E25" t="s">
        <v>11</v>
      </c>
      <c r="F25" t="s">
        <v>9</v>
      </c>
      <c r="G25" t="s">
        <v>11</v>
      </c>
      <c r="H25" t="s">
        <v>11</v>
      </c>
      <c r="I25" t="s">
        <v>11</v>
      </c>
      <c r="J25" s="5">
        <v>-0.4677</v>
      </c>
      <c r="K25" s="5">
        <v>0.36643799999999999</v>
      </c>
    </row>
    <row r="26" spans="1:11" x14ac:dyDescent="0.2">
      <c r="A26">
        <v>2018</v>
      </c>
      <c r="B26">
        <v>149</v>
      </c>
      <c r="C26" t="s">
        <v>18</v>
      </c>
      <c r="D26" t="s">
        <v>10</v>
      </c>
      <c r="E26" t="s">
        <v>11</v>
      </c>
      <c r="F26" t="s">
        <v>9</v>
      </c>
      <c r="G26" t="s">
        <v>11</v>
      </c>
      <c r="H26" t="s">
        <v>11</v>
      </c>
      <c r="I26" t="s">
        <v>11</v>
      </c>
      <c r="J26" s="5">
        <v>-0.27413399999999999</v>
      </c>
      <c r="K26" s="5">
        <v>-0.60136000000000001</v>
      </c>
    </row>
    <row r="27" spans="1:11" x14ac:dyDescent="0.2">
      <c r="A27">
        <v>2018</v>
      </c>
      <c r="B27">
        <v>112</v>
      </c>
      <c r="C27" t="s">
        <v>19</v>
      </c>
      <c r="D27" t="s">
        <v>11</v>
      </c>
      <c r="E27" t="s">
        <v>11</v>
      </c>
      <c r="F27" t="s">
        <v>9</v>
      </c>
      <c r="G27" t="s">
        <v>11</v>
      </c>
      <c r="H27" t="s">
        <v>11</v>
      </c>
      <c r="I27" t="s">
        <v>11</v>
      </c>
      <c r="J27" s="5">
        <v>-0.27413399999999999</v>
      </c>
      <c r="K27" s="5">
        <v>0.91449400000000003</v>
      </c>
    </row>
    <row r="28" spans="1:11" x14ac:dyDescent="0.2">
      <c r="A28">
        <v>2018</v>
      </c>
      <c r="B28">
        <v>166</v>
      </c>
      <c r="C28" t="s">
        <v>19</v>
      </c>
      <c r="D28" t="s">
        <v>11</v>
      </c>
      <c r="E28" t="s">
        <v>11</v>
      </c>
      <c r="F28" t="s">
        <v>9</v>
      </c>
      <c r="G28" t="s">
        <v>11</v>
      </c>
      <c r="H28" t="s">
        <v>11</v>
      </c>
      <c r="I28" t="s">
        <v>11</v>
      </c>
      <c r="J28" s="5">
        <v>-0.131356</v>
      </c>
      <c r="K28" s="5">
        <v>-0.4677</v>
      </c>
    </row>
    <row r="29" spans="1:11" x14ac:dyDescent="0.2">
      <c r="A29">
        <v>2018</v>
      </c>
      <c r="B29">
        <v>177</v>
      </c>
      <c r="C29" t="s">
        <v>19</v>
      </c>
      <c r="D29" t="s">
        <v>11</v>
      </c>
      <c r="E29" t="s">
        <v>11</v>
      </c>
      <c r="F29" t="s">
        <v>9</v>
      </c>
      <c r="G29" t="s">
        <v>11</v>
      </c>
      <c r="H29" t="s">
        <v>11</v>
      </c>
      <c r="I29" t="s">
        <v>11</v>
      </c>
      <c r="J29" s="5">
        <v>-0.131356</v>
      </c>
      <c r="K29" s="5">
        <v>0.33857700000000002</v>
      </c>
    </row>
    <row r="30" spans="1:11" x14ac:dyDescent="0.2">
      <c r="A30">
        <v>2018</v>
      </c>
      <c r="B30">
        <v>180</v>
      </c>
      <c r="C30" t="s">
        <v>19</v>
      </c>
      <c r="D30" t="s">
        <v>11</v>
      </c>
      <c r="E30" t="s">
        <v>11</v>
      </c>
      <c r="F30" t="s">
        <v>9</v>
      </c>
      <c r="G30" t="s">
        <v>10</v>
      </c>
      <c r="H30" t="s">
        <v>11</v>
      </c>
      <c r="I30" t="s">
        <v>11</v>
      </c>
      <c r="J30" s="5">
        <v>0.112868</v>
      </c>
      <c r="K30" s="5">
        <v>0.56017499999999998</v>
      </c>
    </row>
    <row r="31" spans="1:11" x14ac:dyDescent="0.2">
      <c r="A31">
        <v>2018</v>
      </c>
      <c r="B31">
        <v>199</v>
      </c>
      <c r="C31" t="s">
        <v>19</v>
      </c>
      <c r="D31" t="s">
        <v>11</v>
      </c>
      <c r="E31" t="s">
        <v>11</v>
      </c>
      <c r="F31" t="s">
        <v>9</v>
      </c>
      <c r="G31" t="s">
        <v>11</v>
      </c>
      <c r="H31" t="s">
        <v>11</v>
      </c>
      <c r="I31" t="s">
        <v>11</v>
      </c>
      <c r="J31" s="5">
        <v>0.112868</v>
      </c>
      <c r="K31" s="5">
        <v>0.12720200000000001</v>
      </c>
    </row>
    <row r="32" spans="1:11" x14ac:dyDescent="0.2">
      <c r="A32">
        <v>2018</v>
      </c>
      <c r="B32">
        <v>172</v>
      </c>
      <c r="C32" t="s">
        <v>20</v>
      </c>
      <c r="D32" t="s">
        <v>10</v>
      </c>
      <c r="E32" t="s">
        <v>10</v>
      </c>
      <c r="F32" t="s">
        <v>9</v>
      </c>
      <c r="G32" t="s">
        <v>10</v>
      </c>
      <c r="H32" t="s">
        <v>11</v>
      </c>
      <c r="I32" t="s">
        <v>11</v>
      </c>
      <c r="J32" s="5">
        <v>0.12720200000000001</v>
      </c>
      <c r="K32" s="5">
        <v>0.63238000000000005</v>
      </c>
    </row>
    <row r="33" spans="1:11" x14ac:dyDescent="0.2">
      <c r="A33">
        <v>2018</v>
      </c>
      <c r="B33">
        <v>126</v>
      </c>
      <c r="C33" t="s">
        <v>20</v>
      </c>
      <c r="D33" t="s">
        <v>11</v>
      </c>
      <c r="E33" t="s">
        <v>11</v>
      </c>
      <c r="F33" t="s">
        <v>9</v>
      </c>
      <c r="G33" t="s">
        <v>11</v>
      </c>
      <c r="H33" t="s">
        <v>11</v>
      </c>
      <c r="I33" t="s">
        <v>11</v>
      </c>
      <c r="J33" s="5">
        <v>0.12720200000000001</v>
      </c>
      <c r="K33" s="5">
        <v>-0.83112900000000001</v>
      </c>
    </row>
    <row r="34" spans="1:11" x14ac:dyDescent="0.2">
      <c r="A34">
        <v>2018</v>
      </c>
      <c r="B34">
        <v>166</v>
      </c>
      <c r="C34" t="s">
        <v>20</v>
      </c>
      <c r="D34" t="s">
        <v>11</v>
      </c>
      <c r="E34" t="s">
        <v>11</v>
      </c>
      <c r="F34" t="s">
        <v>9</v>
      </c>
      <c r="G34" t="s">
        <v>11</v>
      </c>
      <c r="H34" t="s">
        <v>11</v>
      </c>
      <c r="I34" t="s">
        <v>11</v>
      </c>
      <c r="J34" s="5">
        <v>0.63238000000000005</v>
      </c>
      <c r="K34" s="5">
        <v>1.3219099999999999</v>
      </c>
    </row>
    <row r="35" spans="1:11" x14ac:dyDescent="0.2">
      <c r="A35">
        <v>2018</v>
      </c>
      <c r="B35">
        <v>135</v>
      </c>
      <c r="C35" t="s">
        <v>20</v>
      </c>
      <c r="D35" t="s">
        <v>11</v>
      </c>
      <c r="E35" t="s">
        <v>11</v>
      </c>
      <c r="F35" t="s">
        <v>9</v>
      </c>
      <c r="G35" t="s">
        <v>11</v>
      </c>
      <c r="H35" t="s">
        <v>11</v>
      </c>
      <c r="I35" t="s">
        <v>11</v>
      </c>
      <c r="J35" s="5">
        <v>0.91449400000000003</v>
      </c>
      <c r="K35" s="5">
        <v>1.04722</v>
      </c>
    </row>
    <row r="36" spans="1:11" x14ac:dyDescent="0.2">
      <c r="A36">
        <v>2018</v>
      </c>
      <c r="B36">
        <v>141</v>
      </c>
      <c r="C36" t="s">
        <v>21</v>
      </c>
      <c r="D36" t="s">
        <v>11</v>
      </c>
      <c r="E36" t="s">
        <v>11</v>
      </c>
      <c r="F36" t="s">
        <v>9</v>
      </c>
      <c r="G36" t="s">
        <v>11</v>
      </c>
      <c r="H36" t="s">
        <v>11</v>
      </c>
      <c r="I36" t="s">
        <v>11</v>
      </c>
      <c r="J36" s="5">
        <v>-0.60136000000000001</v>
      </c>
      <c r="K36" s="5">
        <v>-7.6378799999999997E-2</v>
      </c>
    </row>
    <row r="37" spans="1:11" x14ac:dyDescent="0.2">
      <c r="A37">
        <v>2018</v>
      </c>
      <c r="B37">
        <v>173</v>
      </c>
      <c r="C37" t="s">
        <v>21</v>
      </c>
      <c r="D37" t="s">
        <v>11</v>
      </c>
      <c r="E37" t="s">
        <v>11</v>
      </c>
      <c r="F37" t="s">
        <v>9</v>
      </c>
      <c r="G37" t="s">
        <v>11</v>
      </c>
      <c r="H37" t="s">
        <v>11</v>
      </c>
      <c r="I37" t="s">
        <v>11</v>
      </c>
      <c r="J37" s="5">
        <v>0.12720200000000001</v>
      </c>
      <c r="K37" s="5">
        <v>-0.131356</v>
      </c>
    </row>
    <row r="38" spans="1:11" x14ac:dyDescent="0.2">
      <c r="A38">
        <v>2018</v>
      </c>
      <c r="B38">
        <v>140</v>
      </c>
      <c r="C38" t="s">
        <v>21</v>
      </c>
      <c r="D38" t="s">
        <v>11</v>
      </c>
      <c r="E38" t="s">
        <v>11</v>
      </c>
      <c r="F38" t="s">
        <v>9</v>
      </c>
      <c r="G38" t="s">
        <v>11</v>
      </c>
      <c r="H38" t="s">
        <v>11</v>
      </c>
      <c r="I38" t="s">
        <v>11</v>
      </c>
      <c r="J38" s="5">
        <v>0.56017499999999998</v>
      </c>
      <c r="K38" s="5">
        <v>0.91449400000000003</v>
      </c>
    </row>
    <row r="39" spans="1:11" x14ac:dyDescent="0.2">
      <c r="A39">
        <v>2018</v>
      </c>
      <c r="B39">
        <v>179</v>
      </c>
      <c r="C39" t="s">
        <v>21</v>
      </c>
      <c r="D39" t="s">
        <v>10</v>
      </c>
      <c r="E39" t="s">
        <v>11</v>
      </c>
      <c r="F39" t="s">
        <v>9</v>
      </c>
      <c r="G39" t="s">
        <v>10</v>
      </c>
      <c r="H39" t="s">
        <v>11</v>
      </c>
      <c r="I39" t="s">
        <v>11</v>
      </c>
      <c r="J39" s="5">
        <v>0.63238000000000005</v>
      </c>
      <c r="K39" s="5">
        <v>1.62622</v>
      </c>
    </row>
    <row r="40" spans="1:11" x14ac:dyDescent="0.2">
      <c r="A40">
        <v>2018</v>
      </c>
      <c r="B40">
        <v>136</v>
      </c>
      <c r="C40" t="s">
        <v>21</v>
      </c>
      <c r="D40" t="s">
        <v>11</v>
      </c>
      <c r="E40" t="s">
        <v>11</v>
      </c>
      <c r="F40" t="s">
        <v>9</v>
      </c>
      <c r="G40" t="s">
        <v>11</v>
      </c>
      <c r="H40" t="s">
        <v>11</v>
      </c>
      <c r="I40" t="s">
        <v>11</v>
      </c>
      <c r="J40" s="5">
        <v>0.63238000000000005</v>
      </c>
      <c r="K40" s="5">
        <v>1.3219099999999999</v>
      </c>
    </row>
    <row r="41" spans="1:11" x14ac:dyDescent="0.2">
      <c r="A41">
        <v>2018</v>
      </c>
      <c r="B41">
        <v>113</v>
      </c>
      <c r="C41" t="s">
        <v>21</v>
      </c>
      <c r="D41" t="s">
        <v>10</v>
      </c>
      <c r="E41" t="s">
        <v>11</v>
      </c>
      <c r="F41" t="s">
        <v>9</v>
      </c>
      <c r="G41" t="s">
        <v>11</v>
      </c>
      <c r="H41" t="s">
        <v>11</v>
      </c>
      <c r="I41" t="s">
        <v>11</v>
      </c>
      <c r="J41" s="5">
        <v>0.91449400000000003</v>
      </c>
      <c r="K41" s="5">
        <v>1.9698500000000001</v>
      </c>
    </row>
    <row r="42" spans="1:11" x14ac:dyDescent="0.2">
      <c r="A42">
        <v>2018</v>
      </c>
      <c r="B42">
        <v>197</v>
      </c>
      <c r="C42" t="s">
        <v>21</v>
      </c>
      <c r="D42" t="s">
        <v>11</v>
      </c>
      <c r="E42" t="s">
        <v>11</v>
      </c>
      <c r="F42" t="s">
        <v>9</v>
      </c>
      <c r="G42" t="s">
        <v>10</v>
      </c>
      <c r="H42" t="s">
        <v>11</v>
      </c>
      <c r="I42" t="s">
        <v>11</v>
      </c>
      <c r="J42" s="5">
        <v>1.04722</v>
      </c>
      <c r="K42" s="5">
        <v>1.9160600000000001</v>
      </c>
    </row>
    <row r="43" spans="1:11" x14ac:dyDescent="0.2">
      <c r="A43">
        <v>2018</v>
      </c>
      <c r="B43">
        <v>126</v>
      </c>
      <c r="C43" t="s">
        <v>21</v>
      </c>
      <c r="D43" t="s">
        <v>11</v>
      </c>
      <c r="E43" t="s">
        <v>11</v>
      </c>
      <c r="F43" t="s">
        <v>9</v>
      </c>
      <c r="G43" t="s">
        <v>10</v>
      </c>
      <c r="H43" t="s">
        <v>11</v>
      </c>
      <c r="I43" t="s">
        <v>11</v>
      </c>
      <c r="J43" s="5">
        <v>1.2177</v>
      </c>
      <c r="K43" s="5">
        <v>1.62622</v>
      </c>
    </row>
    <row r="44" spans="1:11" x14ac:dyDescent="0.2">
      <c r="A44">
        <v>2018</v>
      </c>
      <c r="B44">
        <v>100</v>
      </c>
      <c r="C44" t="s">
        <v>21</v>
      </c>
      <c r="D44" t="s">
        <v>11</v>
      </c>
      <c r="E44" t="s">
        <v>11</v>
      </c>
      <c r="F44" t="s">
        <v>9</v>
      </c>
      <c r="G44" t="s">
        <v>11</v>
      </c>
      <c r="H44" t="s">
        <v>11</v>
      </c>
      <c r="I44" t="s">
        <v>11</v>
      </c>
      <c r="J44" s="5">
        <v>1.9698500000000001</v>
      </c>
      <c r="K44" s="5">
        <v>1.2177</v>
      </c>
    </row>
    <row r="45" spans="1:11" x14ac:dyDescent="0.2">
      <c r="A45">
        <v>2019</v>
      </c>
      <c r="B45">
        <v>124</v>
      </c>
      <c r="C45" t="s">
        <v>18</v>
      </c>
      <c r="D45" t="s">
        <v>10</v>
      </c>
      <c r="E45" t="s">
        <v>10</v>
      </c>
      <c r="F45" t="s">
        <v>9</v>
      </c>
      <c r="G45" t="s">
        <v>11</v>
      </c>
      <c r="H45" t="s">
        <v>11</v>
      </c>
      <c r="I45" t="s">
        <v>11</v>
      </c>
      <c r="J45" s="5">
        <v>-2.4860899999999999</v>
      </c>
      <c r="K45" s="5">
        <v>-1.12035</v>
      </c>
    </row>
    <row r="46" spans="1:11" x14ac:dyDescent="0.2">
      <c r="A46">
        <v>2019</v>
      </c>
      <c r="B46">
        <v>190</v>
      </c>
      <c r="C46" t="s">
        <v>18</v>
      </c>
      <c r="D46" t="s">
        <v>11</v>
      </c>
      <c r="E46" t="s">
        <v>11</v>
      </c>
      <c r="F46" t="s">
        <v>9</v>
      </c>
      <c r="G46" t="s">
        <v>11</v>
      </c>
      <c r="H46" t="s">
        <v>11</v>
      </c>
      <c r="I46" t="s">
        <v>11</v>
      </c>
      <c r="J46" s="5">
        <v>-2.2232500000000002</v>
      </c>
      <c r="K46" s="5">
        <v>-0.76153300000000002</v>
      </c>
    </row>
    <row r="47" spans="1:11" x14ac:dyDescent="0.2">
      <c r="A47">
        <v>2019</v>
      </c>
      <c r="B47">
        <v>109</v>
      </c>
      <c r="C47" t="s">
        <v>18</v>
      </c>
      <c r="D47" t="s">
        <v>11</v>
      </c>
      <c r="E47" t="s">
        <v>11</v>
      </c>
      <c r="F47" t="s">
        <v>9</v>
      </c>
      <c r="G47" t="s">
        <v>10</v>
      </c>
      <c r="H47" t="s">
        <v>11</v>
      </c>
      <c r="I47" t="s">
        <v>11</v>
      </c>
      <c r="J47" s="5">
        <v>-2.0072999999999999</v>
      </c>
      <c r="K47" s="5">
        <v>-2.2082799999999998</v>
      </c>
    </row>
    <row r="48" spans="1:11" x14ac:dyDescent="0.2">
      <c r="A48">
        <v>2019</v>
      </c>
      <c r="B48">
        <v>146</v>
      </c>
      <c r="C48" t="s">
        <v>18</v>
      </c>
      <c r="D48" t="s">
        <v>11</v>
      </c>
      <c r="E48" t="s">
        <v>11</v>
      </c>
      <c r="F48" t="s">
        <v>9</v>
      </c>
      <c r="G48" t="s">
        <v>11</v>
      </c>
      <c r="H48" t="s">
        <v>11</v>
      </c>
      <c r="I48" t="s">
        <v>11</v>
      </c>
      <c r="J48" s="5">
        <v>-1.8544499999999999</v>
      </c>
      <c r="K48" s="5">
        <v>0.35411599999999999</v>
      </c>
    </row>
    <row r="49" spans="1:11" x14ac:dyDescent="0.2">
      <c r="A49">
        <v>2019</v>
      </c>
      <c r="B49">
        <v>150</v>
      </c>
      <c r="C49" t="s">
        <v>18</v>
      </c>
      <c r="D49" t="s">
        <v>11</v>
      </c>
      <c r="E49" t="s">
        <v>11</v>
      </c>
      <c r="F49" t="s">
        <v>9</v>
      </c>
      <c r="G49" t="s">
        <v>11</v>
      </c>
      <c r="H49" t="s">
        <v>11</v>
      </c>
      <c r="I49" t="s">
        <v>11</v>
      </c>
      <c r="J49" s="5">
        <v>-1.70411</v>
      </c>
      <c r="K49" s="5">
        <v>-1.5242</v>
      </c>
    </row>
    <row r="50" spans="1:11" x14ac:dyDescent="0.2">
      <c r="A50">
        <v>2019</v>
      </c>
      <c r="B50">
        <v>149</v>
      </c>
      <c r="C50" t="s">
        <v>18</v>
      </c>
      <c r="D50" t="s">
        <v>10</v>
      </c>
      <c r="E50" t="s">
        <v>9</v>
      </c>
      <c r="F50" t="s">
        <v>9</v>
      </c>
      <c r="G50" t="s">
        <v>10</v>
      </c>
      <c r="H50" t="s">
        <v>11</v>
      </c>
      <c r="I50" t="s">
        <v>10</v>
      </c>
      <c r="J50" s="5">
        <v>-1.2063699999999999</v>
      </c>
      <c r="K50" s="5">
        <v>-0.19861500000000001</v>
      </c>
    </row>
    <row r="51" spans="1:11" x14ac:dyDescent="0.2">
      <c r="A51">
        <v>2019</v>
      </c>
      <c r="B51">
        <v>151</v>
      </c>
      <c r="C51" t="s">
        <v>18</v>
      </c>
      <c r="D51" t="s">
        <v>10</v>
      </c>
      <c r="E51" t="s">
        <v>10</v>
      </c>
      <c r="F51" t="s">
        <v>9</v>
      </c>
      <c r="G51" t="s">
        <v>10</v>
      </c>
      <c r="H51" t="s">
        <v>10</v>
      </c>
      <c r="I51" t="s">
        <v>10</v>
      </c>
      <c r="J51" s="5">
        <v>-1.12035</v>
      </c>
      <c r="K51" s="5">
        <v>0.15620999999999999</v>
      </c>
    </row>
    <row r="52" spans="1:11" x14ac:dyDescent="0.2">
      <c r="A52">
        <v>2019</v>
      </c>
      <c r="B52">
        <v>108</v>
      </c>
      <c r="C52" t="s">
        <v>18</v>
      </c>
      <c r="D52" t="s">
        <v>11</v>
      </c>
      <c r="E52" t="s">
        <v>11</v>
      </c>
      <c r="F52" t="s">
        <v>9</v>
      </c>
      <c r="G52" t="s">
        <v>11</v>
      </c>
      <c r="H52" t="s">
        <v>11</v>
      </c>
      <c r="I52" t="s">
        <v>11</v>
      </c>
      <c r="J52" s="5">
        <v>-0.930975</v>
      </c>
      <c r="K52" s="5">
        <v>0.49627100000000002</v>
      </c>
    </row>
    <row r="53" spans="1:11" x14ac:dyDescent="0.2">
      <c r="A53">
        <v>2019</v>
      </c>
      <c r="B53">
        <v>133</v>
      </c>
      <c r="C53" t="s">
        <v>18</v>
      </c>
      <c r="D53" t="s">
        <v>11</v>
      </c>
      <c r="E53" t="s">
        <v>11</v>
      </c>
      <c r="F53" t="s">
        <v>9</v>
      </c>
      <c r="G53" t="s">
        <v>11</v>
      </c>
      <c r="H53" t="s">
        <v>11</v>
      </c>
      <c r="I53" t="s">
        <v>11</v>
      </c>
      <c r="J53" s="5">
        <v>-0.930975</v>
      </c>
      <c r="K53" s="5">
        <v>-0.338364</v>
      </c>
    </row>
    <row r="54" spans="1:11" x14ac:dyDescent="0.2">
      <c r="A54">
        <v>2019</v>
      </c>
      <c r="B54">
        <v>150</v>
      </c>
      <c r="C54" t="s">
        <v>18</v>
      </c>
      <c r="D54" t="s">
        <v>11</v>
      </c>
      <c r="E54" t="s">
        <v>10</v>
      </c>
      <c r="F54" t="s">
        <v>9</v>
      </c>
      <c r="G54" t="s">
        <v>11</v>
      </c>
      <c r="H54" t="s">
        <v>11</v>
      </c>
      <c r="I54" t="s">
        <v>11</v>
      </c>
      <c r="J54" s="5">
        <v>-0.92805800000000005</v>
      </c>
      <c r="K54" s="5">
        <v>-0.17473</v>
      </c>
    </row>
    <row r="55" spans="1:11" x14ac:dyDescent="0.2">
      <c r="A55">
        <v>2019</v>
      </c>
      <c r="B55">
        <v>185</v>
      </c>
      <c r="C55" t="s">
        <v>18</v>
      </c>
      <c r="D55" t="s">
        <v>10</v>
      </c>
      <c r="E55" t="s">
        <v>10</v>
      </c>
      <c r="F55" t="s">
        <v>9</v>
      </c>
      <c r="G55" t="s">
        <v>10</v>
      </c>
      <c r="H55" t="s">
        <v>10</v>
      </c>
      <c r="I55" t="s">
        <v>10</v>
      </c>
      <c r="J55" s="5">
        <v>-0.84968900000000003</v>
      </c>
      <c r="K55" s="5">
        <v>-2.1748E-2</v>
      </c>
    </row>
    <row r="56" spans="1:11" x14ac:dyDescent="0.2">
      <c r="A56">
        <v>2019</v>
      </c>
      <c r="B56">
        <v>123</v>
      </c>
      <c r="C56" t="s">
        <v>18</v>
      </c>
      <c r="D56" t="s">
        <v>9</v>
      </c>
      <c r="E56" t="s">
        <v>9</v>
      </c>
      <c r="F56" t="s">
        <v>9</v>
      </c>
      <c r="G56" t="s">
        <v>10</v>
      </c>
      <c r="H56" t="s">
        <v>10</v>
      </c>
      <c r="I56" t="s">
        <v>10</v>
      </c>
      <c r="J56" s="5">
        <v>-0.84968900000000003</v>
      </c>
      <c r="K56" s="5">
        <v>0.154447</v>
      </c>
    </row>
    <row r="57" spans="1:11" x14ac:dyDescent="0.2">
      <c r="A57">
        <v>2019</v>
      </c>
      <c r="B57">
        <v>199</v>
      </c>
      <c r="C57" t="s">
        <v>18</v>
      </c>
      <c r="D57" t="s">
        <v>11</v>
      </c>
      <c r="E57" t="s">
        <v>11</v>
      </c>
      <c r="F57" t="s">
        <v>9</v>
      </c>
      <c r="G57" t="s">
        <v>11</v>
      </c>
      <c r="H57" t="s">
        <v>11</v>
      </c>
      <c r="I57" t="s">
        <v>11</v>
      </c>
      <c r="J57" s="5">
        <v>-0.84968900000000003</v>
      </c>
      <c r="K57" s="5">
        <v>-0.55730500000000005</v>
      </c>
    </row>
    <row r="58" spans="1:11" x14ac:dyDescent="0.2">
      <c r="A58">
        <v>2019</v>
      </c>
      <c r="B58">
        <v>112</v>
      </c>
      <c r="C58" t="s">
        <v>19</v>
      </c>
      <c r="D58" t="s">
        <v>11</v>
      </c>
      <c r="E58" t="s">
        <v>11</v>
      </c>
      <c r="F58" t="s">
        <v>9</v>
      </c>
      <c r="G58" t="s">
        <v>11</v>
      </c>
      <c r="H58" t="s">
        <v>11</v>
      </c>
      <c r="I58" t="s">
        <v>11</v>
      </c>
      <c r="J58" s="5">
        <v>-0.79075700000000004</v>
      </c>
      <c r="K58" s="5">
        <v>0.35411599999999999</v>
      </c>
    </row>
    <row r="59" spans="1:11" x14ac:dyDescent="0.2">
      <c r="A59">
        <v>2019</v>
      </c>
      <c r="B59">
        <v>166</v>
      </c>
      <c r="C59" t="s">
        <v>19</v>
      </c>
      <c r="D59" t="s">
        <v>11</v>
      </c>
      <c r="E59" t="s">
        <v>11</v>
      </c>
      <c r="F59" t="s">
        <v>9</v>
      </c>
      <c r="G59" t="s">
        <v>11</v>
      </c>
      <c r="H59" t="s">
        <v>11</v>
      </c>
      <c r="I59" t="s">
        <v>11</v>
      </c>
      <c r="J59" s="5">
        <v>-0.79075700000000004</v>
      </c>
      <c r="K59" s="5">
        <v>-6.2408999999999999E-2</v>
      </c>
    </row>
    <row r="60" spans="1:11" x14ac:dyDescent="0.2">
      <c r="A60">
        <v>2019</v>
      </c>
      <c r="B60">
        <v>177</v>
      </c>
      <c r="C60" t="s">
        <v>19</v>
      </c>
      <c r="D60" t="s">
        <v>11</v>
      </c>
      <c r="E60" t="s">
        <v>11</v>
      </c>
      <c r="F60" t="s">
        <v>9</v>
      </c>
      <c r="G60" t="s">
        <v>11</v>
      </c>
      <c r="H60" t="s">
        <v>11</v>
      </c>
      <c r="I60" t="s">
        <v>11</v>
      </c>
      <c r="J60" s="5">
        <v>-0.76153300000000002</v>
      </c>
      <c r="K60" s="5">
        <v>-0.65221499999999999</v>
      </c>
    </row>
    <row r="61" spans="1:11" x14ac:dyDescent="0.2">
      <c r="A61">
        <v>2019</v>
      </c>
      <c r="B61">
        <v>180</v>
      </c>
      <c r="C61" t="s">
        <v>19</v>
      </c>
      <c r="D61" t="s">
        <v>11</v>
      </c>
      <c r="E61" t="s">
        <v>11</v>
      </c>
      <c r="F61" t="s">
        <v>9</v>
      </c>
      <c r="G61" t="s">
        <v>11</v>
      </c>
      <c r="H61" t="s">
        <v>11</v>
      </c>
      <c r="I61" t="s">
        <v>11</v>
      </c>
      <c r="J61" s="5">
        <v>-0.65221499999999999</v>
      </c>
      <c r="K61" s="5">
        <v>0.94418999999999997</v>
      </c>
    </row>
    <row r="62" spans="1:11" x14ac:dyDescent="0.2">
      <c r="A62">
        <v>2019</v>
      </c>
      <c r="B62">
        <v>199</v>
      </c>
      <c r="C62" t="s">
        <v>19</v>
      </c>
      <c r="D62" t="s">
        <v>11</v>
      </c>
      <c r="E62" t="s">
        <v>11</v>
      </c>
      <c r="F62" t="s">
        <v>9</v>
      </c>
      <c r="G62" t="s">
        <v>11</v>
      </c>
      <c r="H62" t="s">
        <v>11</v>
      </c>
      <c r="I62" t="s">
        <v>11</v>
      </c>
      <c r="J62" s="5">
        <v>-0.61847099999999999</v>
      </c>
      <c r="K62" s="5">
        <v>-0.101753</v>
      </c>
    </row>
    <row r="63" spans="1:11" x14ac:dyDescent="0.2">
      <c r="A63">
        <v>2019</v>
      </c>
      <c r="B63">
        <v>128</v>
      </c>
      <c r="C63" t="s">
        <v>19</v>
      </c>
      <c r="D63" t="s">
        <v>11</v>
      </c>
      <c r="E63" t="s">
        <v>11</v>
      </c>
      <c r="F63" t="s">
        <v>9</v>
      </c>
      <c r="G63" t="s">
        <v>11</v>
      </c>
      <c r="H63" t="s">
        <v>11</v>
      </c>
      <c r="I63" t="s">
        <v>11</v>
      </c>
      <c r="J63" s="5">
        <v>-0.61847099999999999</v>
      </c>
      <c r="K63" s="5">
        <v>-0.79075700000000004</v>
      </c>
    </row>
    <row r="64" spans="1:11" x14ac:dyDescent="0.2">
      <c r="A64">
        <v>2019</v>
      </c>
      <c r="B64">
        <v>159</v>
      </c>
      <c r="C64" t="s">
        <v>19</v>
      </c>
      <c r="D64" t="s">
        <v>9</v>
      </c>
      <c r="E64" t="s">
        <v>9</v>
      </c>
      <c r="F64" t="s">
        <v>9</v>
      </c>
      <c r="G64" t="s">
        <v>10</v>
      </c>
      <c r="H64" t="s">
        <v>10</v>
      </c>
      <c r="I64" t="s">
        <v>10</v>
      </c>
      <c r="J64" s="5">
        <v>-0.55730500000000005</v>
      </c>
      <c r="K64" s="5">
        <v>-1.5876999999999999</v>
      </c>
    </row>
    <row r="65" spans="1:11" x14ac:dyDescent="0.2">
      <c r="A65">
        <v>2019</v>
      </c>
      <c r="B65">
        <v>113</v>
      </c>
      <c r="C65" t="s">
        <v>19</v>
      </c>
      <c r="D65" t="s">
        <v>11</v>
      </c>
      <c r="E65" t="s">
        <v>11</v>
      </c>
      <c r="F65" t="s">
        <v>9</v>
      </c>
      <c r="G65" t="s">
        <v>11</v>
      </c>
      <c r="H65" t="s">
        <v>11</v>
      </c>
      <c r="I65" t="s">
        <v>11</v>
      </c>
      <c r="J65" s="5">
        <v>-0.47761100000000001</v>
      </c>
      <c r="K65" s="5">
        <v>0.62825900000000001</v>
      </c>
    </row>
    <row r="66" spans="1:11" x14ac:dyDescent="0.2">
      <c r="A66">
        <v>2019</v>
      </c>
      <c r="B66">
        <v>166</v>
      </c>
      <c r="C66" t="s">
        <v>19</v>
      </c>
      <c r="D66" t="s">
        <v>11</v>
      </c>
      <c r="E66" t="s">
        <v>11</v>
      </c>
      <c r="F66" t="s">
        <v>9</v>
      </c>
      <c r="G66" t="s">
        <v>11</v>
      </c>
      <c r="H66" t="s">
        <v>11</v>
      </c>
      <c r="I66" t="s">
        <v>11</v>
      </c>
      <c r="J66" s="5">
        <v>-0.37751200000000001</v>
      </c>
      <c r="K66" s="5">
        <v>0.35411599999999999</v>
      </c>
    </row>
    <row r="67" spans="1:11" x14ac:dyDescent="0.2">
      <c r="A67">
        <v>2019</v>
      </c>
      <c r="B67">
        <v>191</v>
      </c>
      <c r="C67" t="s">
        <v>19</v>
      </c>
      <c r="D67" t="s">
        <v>10</v>
      </c>
      <c r="E67" t="s">
        <v>10</v>
      </c>
      <c r="F67" t="s">
        <v>9</v>
      </c>
      <c r="G67" t="s">
        <v>10</v>
      </c>
      <c r="H67" t="s">
        <v>10</v>
      </c>
      <c r="I67" t="s">
        <v>11</v>
      </c>
      <c r="J67" s="5">
        <v>-0.37687700000000002</v>
      </c>
      <c r="K67" s="5">
        <v>0.15620999999999999</v>
      </c>
    </row>
    <row r="68" spans="1:11" x14ac:dyDescent="0.2">
      <c r="A68">
        <v>2019</v>
      </c>
      <c r="B68">
        <v>128</v>
      </c>
      <c r="C68" t="s">
        <v>19</v>
      </c>
      <c r="D68" t="s">
        <v>10</v>
      </c>
      <c r="E68" t="s">
        <v>10</v>
      </c>
      <c r="F68" t="s">
        <v>9</v>
      </c>
      <c r="G68" t="s">
        <v>11</v>
      </c>
      <c r="H68" t="s">
        <v>11</v>
      </c>
      <c r="I68" t="s">
        <v>11</v>
      </c>
      <c r="J68" s="5">
        <v>-0.19861500000000001</v>
      </c>
      <c r="K68" s="5">
        <v>-0.67750600000000005</v>
      </c>
    </row>
    <row r="69" spans="1:11" x14ac:dyDescent="0.2">
      <c r="A69">
        <v>2019</v>
      </c>
      <c r="B69">
        <v>103</v>
      </c>
      <c r="C69" t="s">
        <v>19</v>
      </c>
      <c r="D69" t="s">
        <v>11</v>
      </c>
      <c r="E69" t="s">
        <v>11</v>
      </c>
      <c r="F69" t="s">
        <v>9</v>
      </c>
      <c r="G69" t="s">
        <v>11</v>
      </c>
      <c r="H69" t="s">
        <v>11</v>
      </c>
      <c r="I69" t="s">
        <v>11</v>
      </c>
      <c r="J69" s="5">
        <v>-0.19861500000000001</v>
      </c>
      <c r="K69" s="5">
        <v>0.15620999999999999</v>
      </c>
    </row>
    <row r="70" spans="1:11" x14ac:dyDescent="0.2">
      <c r="A70">
        <v>2019</v>
      </c>
      <c r="B70">
        <v>172</v>
      </c>
      <c r="C70" t="s">
        <v>20</v>
      </c>
      <c r="D70" t="s">
        <v>10</v>
      </c>
      <c r="E70" t="s">
        <v>9</v>
      </c>
      <c r="F70" t="s">
        <v>9</v>
      </c>
      <c r="G70" t="s">
        <v>10</v>
      </c>
      <c r="H70" t="s">
        <v>10</v>
      </c>
      <c r="I70" t="s">
        <v>10</v>
      </c>
      <c r="J70" s="5">
        <v>-0.17473</v>
      </c>
      <c r="K70" s="5">
        <v>0.86677499999999996</v>
      </c>
    </row>
    <row r="71" spans="1:11" x14ac:dyDescent="0.2">
      <c r="A71">
        <v>2019</v>
      </c>
      <c r="B71">
        <v>126</v>
      </c>
      <c r="C71" t="s">
        <v>20</v>
      </c>
      <c r="D71" t="s">
        <v>11</v>
      </c>
      <c r="E71" t="s">
        <v>11</v>
      </c>
      <c r="F71" t="s">
        <v>9</v>
      </c>
      <c r="G71" t="s">
        <v>11</v>
      </c>
      <c r="H71" t="s">
        <v>11</v>
      </c>
      <c r="I71" t="s">
        <v>11</v>
      </c>
      <c r="J71" s="5">
        <v>-0.101753</v>
      </c>
      <c r="K71" s="5">
        <v>0.214088</v>
      </c>
    </row>
    <row r="72" spans="1:11" x14ac:dyDescent="0.2">
      <c r="A72">
        <v>2019</v>
      </c>
      <c r="B72">
        <v>166</v>
      </c>
      <c r="C72" t="s">
        <v>20</v>
      </c>
      <c r="D72" t="s">
        <v>10</v>
      </c>
      <c r="E72" t="s">
        <v>9</v>
      </c>
      <c r="F72" t="s">
        <v>9</v>
      </c>
      <c r="G72" t="s">
        <v>10</v>
      </c>
      <c r="H72" t="s">
        <v>10</v>
      </c>
      <c r="I72" t="s">
        <v>11</v>
      </c>
      <c r="J72" s="5">
        <v>0.32231300000000002</v>
      </c>
      <c r="K72" s="5">
        <v>1.05047</v>
      </c>
    </row>
    <row r="73" spans="1:11" x14ac:dyDescent="0.2">
      <c r="A73">
        <v>2019</v>
      </c>
      <c r="B73">
        <v>135</v>
      </c>
      <c r="C73" t="s">
        <v>20</v>
      </c>
      <c r="D73" t="s">
        <v>11</v>
      </c>
      <c r="E73" t="s">
        <v>11</v>
      </c>
      <c r="F73" t="s">
        <v>9</v>
      </c>
      <c r="G73" t="s">
        <v>11</v>
      </c>
      <c r="H73" t="s">
        <v>11</v>
      </c>
      <c r="I73" t="s">
        <v>11</v>
      </c>
      <c r="J73" s="5">
        <v>0.330681</v>
      </c>
      <c r="K73" s="5">
        <v>1.00542</v>
      </c>
    </row>
    <row r="74" spans="1:11" x14ac:dyDescent="0.2">
      <c r="A74">
        <v>2019</v>
      </c>
      <c r="B74">
        <v>127</v>
      </c>
      <c r="C74" t="s">
        <v>20</v>
      </c>
      <c r="D74" t="s">
        <v>10</v>
      </c>
      <c r="E74" t="s">
        <v>9</v>
      </c>
      <c r="F74" t="s">
        <v>9</v>
      </c>
      <c r="G74" t="s">
        <v>10</v>
      </c>
      <c r="H74" t="s">
        <v>10</v>
      </c>
      <c r="I74" t="s">
        <v>10</v>
      </c>
      <c r="J74" s="5">
        <v>0.65882399999999997</v>
      </c>
      <c r="K74" s="5">
        <v>-2.1748E-2</v>
      </c>
    </row>
    <row r="75" spans="1:11" x14ac:dyDescent="0.2">
      <c r="A75">
        <v>2019</v>
      </c>
      <c r="B75">
        <v>153</v>
      </c>
      <c r="C75" t="s">
        <v>20</v>
      </c>
      <c r="D75" t="s">
        <v>10</v>
      </c>
      <c r="E75" t="s">
        <v>10</v>
      </c>
      <c r="F75" t="s">
        <v>9</v>
      </c>
      <c r="G75" t="s">
        <v>10</v>
      </c>
      <c r="H75" t="s">
        <v>11</v>
      </c>
      <c r="I75" t="s">
        <v>10</v>
      </c>
      <c r="J75" s="5">
        <v>0.68610700000000002</v>
      </c>
      <c r="K75" s="5">
        <v>1.5583100000000001</v>
      </c>
    </row>
    <row r="76" spans="1:11" x14ac:dyDescent="0.2">
      <c r="A76">
        <v>2019</v>
      </c>
      <c r="B76">
        <v>143</v>
      </c>
      <c r="C76" t="s">
        <v>20</v>
      </c>
      <c r="D76" t="s">
        <v>9</v>
      </c>
      <c r="E76" t="s">
        <v>9</v>
      </c>
      <c r="F76" t="s">
        <v>9</v>
      </c>
      <c r="G76" t="s">
        <v>10</v>
      </c>
      <c r="H76" t="s">
        <v>10</v>
      </c>
      <c r="I76" t="s">
        <v>10</v>
      </c>
      <c r="J76" s="5">
        <v>0.68610700000000002</v>
      </c>
      <c r="K76" s="5">
        <v>0.83050999999999997</v>
      </c>
    </row>
    <row r="77" spans="1:11" x14ac:dyDescent="0.2">
      <c r="A77">
        <v>2019</v>
      </c>
      <c r="B77">
        <v>152</v>
      </c>
      <c r="C77" t="s">
        <v>20</v>
      </c>
      <c r="D77" t="s">
        <v>11</v>
      </c>
      <c r="E77" t="s">
        <v>11</v>
      </c>
      <c r="F77" t="s">
        <v>9</v>
      </c>
      <c r="G77" t="s">
        <v>11</v>
      </c>
      <c r="H77" t="s">
        <v>11</v>
      </c>
      <c r="I77" t="s">
        <v>11</v>
      </c>
      <c r="J77" s="5">
        <v>0.83050999999999997</v>
      </c>
      <c r="K77" s="5">
        <v>-2.1748E-2</v>
      </c>
    </row>
    <row r="78" spans="1:11" x14ac:dyDescent="0.2">
      <c r="A78">
        <v>2019</v>
      </c>
      <c r="B78">
        <v>116</v>
      </c>
      <c r="C78" t="s">
        <v>20</v>
      </c>
      <c r="D78" t="s">
        <v>10</v>
      </c>
      <c r="E78" t="s">
        <v>9</v>
      </c>
      <c r="F78" t="s">
        <v>9</v>
      </c>
      <c r="G78" t="s">
        <v>11</v>
      </c>
      <c r="H78" t="s">
        <v>11</v>
      </c>
      <c r="I78" t="s">
        <v>11</v>
      </c>
      <c r="J78" s="5">
        <v>0.86677499999999996</v>
      </c>
      <c r="K78" s="5">
        <v>0.32231300000000002</v>
      </c>
    </row>
    <row r="79" spans="1:11" x14ac:dyDescent="0.2">
      <c r="A79">
        <v>2019</v>
      </c>
      <c r="B79">
        <v>133</v>
      </c>
      <c r="C79" t="s">
        <v>20</v>
      </c>
      <c r="D79" t="s">
        <v>11</v>
      </c>
      <c r="E79" t="s">
        <v>11</v>
      </c>
      <c r="F79" t="s">
        <v>9</v>
      </c>
      <c r="G79" t="s">
        <v>11</v>
      </c>
      <c r="H79" t="s">
        <v>11</v>
      </c>
      <c r="I79" t="s">
        <v>11</v>
      </c>
      <c r="J79" s="5">
        <v>0.95505600000000002</v>
      </c>
      <c r="K79" s="5">
        <v>1.8454900000000001</v>
      </c>
    </row>
    <row r="80" spans="1:11" x14ac:dyDescent="0.2">
      <c r="A80">
        <v>2019</v>
      </c>
      <c r="B80">
        <v>192</v>
      </c>
      <c r="C80" t="s">
        <v>20</v>
      </c>
      <c r="D80" t="s">
        <v>10</v>
      </c>
      <c r="E80" t="s">
        <v>10</v>
      </c>
      <c r="F80" t="s">
        <v>9</v>
      </c>
      <c r="G80" t="s">
        <v>10</v>
      </c>
      <c r="H80" t="s">
        <v>10</v>
      </c>
      <c r="I80" t="s">
        <v>10</v>
      </c>
      <c r="J80" s="5">
        <v>1.00542</v>
      </c>
      <c r="K80" s="5">
        <v>0.68610700000000002</v>
      </c>
    </row>
    <row r="81" spans="1:11" x14ac:dyDescent="0.2">
      <c r="A81">
        <v>2019</v>
      </c>
      <c r="B81">
        <v>141</v>
      </c>
      <c r="C81" t="s">
        <v>21</v>
      </c>
      <c r="D81" t="s">
        <v>11</v>
      </c>
      <c r="E81" t="s">
        <v>11</v>
      </c>
      <c r="F81" t="s">
        <v>9</v>
      </c>
      <c r="G81" t="s">
        <v>10</v>
      </c>
      <c r="H81" t="s">
        <v>10</v>
      </c>
      <c r="I81" t="s">
        <v>11</v>
      </c>
      <c r="J81" s="5">
        <v>-1.36869</v>
      </c>
      <c r="K81" s="5">
        <v>0.47443099999999999</v>
      </c>
    </row>
    <row r="82" spans="1:11" x14ac:dyDescent="0.2">
      <c r="A82">
        <v>2019</v>
      </c>
      <c r="B82">
        <v>173</v>
      </c>
      <c r="C82" t="s">
        <v>21</v>
      </c>
      <c r="D82" t="s">
        <v>11</v>
      </c>
      <c r="E82" t="s">
        <v>11</v>
      </c>
      <c r="F82" t="s">
        <v>9</v>
      </c>
      <c r="G82" t="s">
        <v>10</v>
      </c>
      <c r="H82" t="s">
        <v>11</v>
      </c>
      <c r="I82" t="s">
        <v>11</v>
      </c>
      <c r="J82" s="5">
        <v>-0.19861500000000001</v>
      </c>
      <c r="K82" s="5">
        <v>-0.17473</v>
      </c>
    </row>
    <row r="83" spans="1:11" x14ac:dyDescent="0.2">
      <c r="A83">
        <v>2019</v>
      </c>
      <c r="B83">
        <v>140</v>
      </c>
      <c r="C83" t="s">
        <v>21</v>
      </c>
      <c r="D83" t="s">
        <v>11</v>
      </c>
      <c r="E83" t="s">
        <v>11</v>
      </c>
      <c r="F83" t="s">
        <v>9</v>
      </c>
      <c r="G83" t="s">
        <v>11</v>
      </c>
      <c r="H83" t="s">
        <v>11</v>
      </c>
      <c r="I83" t="s">
        <v>11</v>
      </c>
      <c r="J83" s="5">
        <v>-0.101753</v>
      </c>
      <c r="K83" s="5">
        <v>0.94418999999999997</v>
      </c>
    </row>
    <row r="84" spans="1:11" x14ac:dyDescent="0.2">
      <c r="A84">
        <v>2019</v>
      </c>
      <c r="B84">
        <v>179</v>
      </c>
      <c r="C84" t="s">
        <v>21</v>
      </c>
      <c r="D84" t="s">
        <v>11</v>
      </c>
      <c r="E84" t="s">
        <v>11</v>
      </c>
      <c r="F84" t="s">
        <v>9</v>
      </c>
      <c r="G84" t="s">
        <v>11</v>
      </c>
      <c r="H84" t="s">
        <v>11</v>
      </c>
      <c r="I84" t="s">
        <v>11</v>
      </c>
      <c r="J84" s="5">
        <v>0.214088</v>
      </c>
      <c r="K84" s="5">
        <v>0.95505600000000002</v>
      </c>
    </row>
    <row r="85" spans="1:11" x14ac:dyDescent="0.2">
      <c r="A85">
        <v>2019</v>
      </c>
      <c r="B85">
        <v>136</v>
      </c>
      <c r="C85" t="s">
        <v>21</v>
      </c>
      <c r="D85" t="s">
        <v>11</v>
      </c>
      <c r="E85" t="s">
        <v>11</v>
      </c>
      <c r="F85" t="s">
        <v>9</v>
      </c>
      <c r="G85" t="s">
        <v>11</v>
      </c>
      <c r="H85" t="s">
        <v>11</v>
      </c>
      <c r="I85" t="s">
        <v>11</v>
      </c>
      <c r="J85" s="5">
        <v>1.1043000000000001</v>
      </c>
      <c r="K85" s="5">
        <v>1.97323</v>
      </c>
    </row>
    <row r="86" spans="1:11" x14ac:dyDescent="0.2">
      <c r="A86">
        <v>2019</v>
      </c>
      <c r="B86">
        <v>113</v>
      </c>
      <c r="C86" t="s">
        <v>21</v>
      </c>
      <c r="D86" t="s">
        <v>10</v>
      </c>
      <c r="E86" t="s">
        <v>11</v>
      </c>
      <c r="F86" t="s">
        <v>9</v>
      </c>
      <c r="G86" t="s">
        <v>10</v>
      </c>
      <c r="H86" t="s">
        <v>11</v>
      </c>
      <c r="I86" t="s">
        <v>10</v>
      </c>
      <c r="J86" s="5">
        <v>1.13097</v>
      </c>
      <c r="K86" s="5">
        <v>0.49627100000000002</v>
      </c>
    </row>
    <row r="87" spans="1:11" x14ac:dyDescent="0.2">
      <c r="A87">
        <v>2019</v>
      </c>
      <c r="B87">
        <v>197</v>
      </c>
      <c r="C87" t="s">
        <v>21</v>
      </c>
      <c r="D87" t="s">
        <v>11</v>
      </c>
      <c r="E87" t="s">
        <v>11</v>
      </c>
      <c r="F87" t="s">
        <v>9</v>
      </c>
      <c r="G87" t="s">
        <v>11</v>
      </c>
      <c r="H87" t="s">
        <v>11</v>
      </c>
      <c r="I87" t="s">
        <v>11</v>
      </c>
      <c r="J87" s="5">
        <v>1.13097</v>
      </c>
      <c r="K87" s="5">
        <v>2.0712199999999998</v>
      </c>
    </row>
    <row r="88" spans="1:11" x14ac:dyDescent="0.2">
      <c r="A88">
        <v>2019</v>
      </c>
      <c r="B88">
        <v>126</v>
      </c>
      <c r="C88" t="s">
        <v>21</v>
      </c>
      <c r="D88" t="s">
        <v>11</v>
      </c>
      <c r="E88" t="s">
        <v>11</v>
      </c>
      <c r="F88" t="s">
        <v>9</v>
      </c>
      <c r="G88" t="s">
        <v>11</v>
      </c>
      <c r="H88" t="s">
        <v>11</v>
      </c>
      <c r="I88" t="s">
        <v>11</v>
      </c>
      <c r="J88" s="5">
        <v>1.5583100000000001</v>
      </c>
      <c r="K88" s="5">
        <v>1.23807</v>
      </c>
    </row>
    <row r="89" spans="1:11" x14ac:dyDescent="0.2">
      <c r="A89">
        <v>2019</v>
      </c>
      <c r="B89">
        <v>100</v>
      </c>
      <c r="C89" t="s">
        <v>21</v>
      </c>
      <c r="D89" t="s">
        <v>11</v>
      </c>
      <c r="E89" t="s">
        <v>11</v>
      </c>
      <c r="F89" t="s">
        <v>9</v>
      </c>
      <c r="G89" t="s">
        <v>10</v>
      </c>
      <c r="H89" t="s">
        <v>11</v>
      </c>
      <c r="I89" t="s">
        <v>11</v>
      </c>
      <c r="J89" s="5">
        <v>1.96214</v>
      </c>
      <c r="K89" s="5">
        <v>1.23807</v>
      </c>
    </row>
  </sheetData>
  <phoneticPr fontId="2" type="noConversion"/>
  <pageMargins left="0.75" right="0.75" top="1" bottom="1" header="0.5" footer="0.5"/>
  <pageSetup orientation="portrait" r:id="rId1"/>
  <ignoredErrors>
    <ignoredError sqref="B45:B89 B2:B44" calculatedColumn="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Students' Dashboard</vt:lpstr>
      <vt:lpstr>Parents' Dashboard</vt:lpstr>
      <vt:lpstr>Teachers' Dashboard</vt:lpstr>
      <vt:lpstr>StudentData</vt:lpstr>
      <vt:lpstr>SSPivots</vt:lpstr>
      <vt:lpstr>ParentData</vt:lpstr>
      <vt:lpstr>PSPivots</vt:lpstr>
      <vt:lpstr>TeacherData</vt:lpstr>
      <vt:lpstr>TSPivots</vt:lpstr>
      <vt:lpstr>Introduction!Print_Area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Microsoft Office User</cp:lastModifiedBy>
  <cp:lastPrinted>2019-08-30T14:58:40Z</cp:lastPrinted>
  <dcterms:created xsi:type="dcterms:W3CDTF">2019-06-21T13:30:06Z</dcterms:created>
  <dcterms:modified xsi:type="dcterms:W3CDTF">2023-08-29T18:10:44Z</dcterms:modified>
</cp:coreProperties>
</file>